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53222"/>
  <bookViews>
    <workbookView xWindow="0" yWindow="0" windowWidth="28800" windowHeight="11865" tabRatio="753" activeTab="3"/>
  </bookViews>
  <sheets>
    <sheet name="Deliverables" sheetId="89" r:id="rId1"/>
    <sheet name="Deliverables - Potential Harm" sheetId="98" r:id="rId2"/>
    <sheet name="Organizational Units" sheetId="91" r:id="rId3"/>
    <sheet name="ComprehensiveStrategic Finance" sheetId="105" r:id="rId4"/>
    <sheet name="Performance Measures" sheetId="62" r:id="rId5"/>
    <sheet name="Strategic Plan Summary" sheetId="106" r:id="rId6"/>
    <sheet name="Drop Down Options" sheetId="36" r:id="rId7"/>
  </sheets>
  <externalReferences>
    <externalReference r:id="rId8"/>
    <externalReference r:id="rId9"/>
  </externalReferences>
  <definedNames>
    <definedName name="AgencyName">'Drop Down Options'!$A$1:$A$5</definedName>
    <definedName name="BasisforEval" localSheetId="3">'[1]Drop Down Options'!#REF!</definedName>
    <definedName name="BasisforEval">'Drop Down Options'!#REF!</definedName>
    <definedName name="BasisforfurtherEval" localSheetId="3">'[1]Drop Down Options'!#REF!</definedName>
    <definedName name="BasisforfurtherEval">'Drop Down Options'!#REF!</definedName>
    <definedName name="Eval">'Drop Down Options'!$A$17:$A$21</definedName>
    <definedName name="EvalOptions" localSheetId="3">'[1]Drop Down Options'!#REF!</definedName>
    <definedName name="EvalOptions">'Drop Down Options'!#REF!</definedName>
    <definedName name="PartnerEntityType">'Drop Down Options'!$A$24:$A$29</definedName>
    <definedName name="_xlnm.Print_Titles" localSheetId="3">'ComprehensiveStrategic Finance'!$1:$2</definedName>
    <definedName name="_xlnm.Print_Titles" localSheetId="0">Deliverables!$1:$4</definedName>
    <definedName name="_xlnm.Print_Titles" localSheetId="1">'Deliverables - Potential Harm'!$1:$4</definedName>
    <definedName name="_xlnm.Print_Titles" localSheetId="2">'Organizational Units'!$6:$6</definedName>
    <definedName name="_xlnm.Print_Titles" localSheetId="4">'Performance Measures'!$7:$7</definedName>
    <definedName name="_xlnm.Print_Titles" localSheetId="5">'Strategic Plan Summary'!$12:$13</definedName>
    <definedName name="TypeofMeasure">[2]Sheet1!$C$8:$C$11</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106" l="1"/>
  <c r="G28" i="106" s="1"/>
  <c r="I26" i="106"/>
  <c r="G26" i="106" s="1"/>
  <c r="I25" i="106"/>
  <c r="G25" i="106" s="1"/>
  <c r="I22" i="106"/>
  <c r="G22" i="106" s="1"/>
  <c r="I20" i="106"/>
  <c r="G20" i="106" s="1"/>
  <c r="I19" i="106"/>
  <c r="G19" i="106" s="1"/>
  <c r="I18" i="106"/>
  <c r="G18" i="106" s="1"/>
  <c r="I17" i="106"/>
  <c r="G17" i="106" s="1"/>
  <c r="I16" i="106"/>
  <c r="G16" i="106" s="1"/>
  <c r="E10" i="106" s="1"/>
  <c r="I46" i="106" s="1"/>
  <c r="E46" i="106" s="1"/>
  <c r="H187" i="105"/>
  <c r="G187" i="105"/>
  <c r="E187" i="105"/>
  <c r="D187" i="105"/>
  <c r="H186" i="105"/>
  <c r="E186" i="105"/>
  <c r="D186" i="105"/>
  <c r="B185" i="105"/>
  <c r="H184" i="105"/>
  <c r="D184" i="105"/>
  <c r="B184" i="105"/>
  <c r="C183" i="105"/>
  <c r="B183" i="105"/>
  <c r="F182" i="105"/>
  <c r="C182" i="105"/>
  <c r="B182" i="105"/>
  <c r="C181" i="105"/>
  <c r="B181" i="105"/>
  <c r="F177" i="105"/>
  <c r="F187" i="105" s="1"/>
  <c r="C176" i="105"/>
  <c r="C175" i="105"/>
  <c r="C174" i="105"/>
  <c r="C173" i="105"/>
  <c r="H168" i="105"/>
  <c r="G168" i="105"/>
  <c r="G186" i="105" s="1"/>
  <c r="F168" i="105"/>
  <c r="F186" i="105" s="1"/>
  <c r="E168" i="105"/>
  <c r="D168" i="105"/>
  <c r="C168" i="105"/>
  <c r="C186" i="105" s="1"/>
  <c r="C166" i="105"/>
  <c r="C165" i="105"/>
  <c r="C163" i="105"/>
  <c r="C162" i="105"/>
  <c r="C159" i="105"/>
  <c r="C158" i="105"/>
  <c r="C157" i="105"/>
  <c r="C156" i="105"/>
  <c r="C154" i="105"/>
  <c r="C153" i="105"/>
  <c r="C150" i="105"/>
  <c r="C148" i="105"/>
  <c r="C147" i="105"/>
  <c r="C146" i="105"/>
  <c r="C145" i="105"/>
  <c r="C144" i="105"/>
  <c r="H137" i="105"/>
  <c r="G137" i="105"/>
  <c r="F137" i="105"/>
  <c r="E137" i="105"/>
  <c r="D137" i="105"/>
  <c r="H136" i="105"/>
  <c r="G136" i="105"/>
  <c r="F136" i="105"/>
  <c r="E136" i="105"/>
  <c r="D136" i="105"/>
  <c r="G135" i="105"/>
  <c r="C135" i="105"/>
  <c r="H132" i="105"/>
  <c r="G132" i="105"/>
  <c r="F132" i="105"/>
  <c r="E132" i="105"/>
  <c r="D132" i="105"/>
  <c r="D126" i="105"/>
  <c r="C126" i="105" s="1"/>
  <c r="H125" i="105"/>
  <c r="H127" i="105" s="1"/>
  <c r="G125" i="105"/>
  <c r="G127" i="105" s="1"/>
  <c r="E125" i="105"/>
  <c r="E127" i="105" s="1"/>
  <c r="C124" i="105"/>
  <c r="B122" i="105"/>
  <c r="H120" i="105"/>
  <c r="H138" i="105" s="1"/>
  <c r="G120" i="105"/>
  <c r="G184" i="105" s="1"/>
  <c r="F120" i="105"/>
  <c r="F138" i="105" s="1"/>
  <c r="E120" i="105"/>
  <c r="E184" i="105" s="1"/>
  <c r="D120" i="105"/>
  <c r="D138" i="105" s="1"/>
  <c r="C120" i="105"/>
  <c r="C184" i="105" s="1"/>
  <c r="B120" i="105"/>
  <c r="H119" i="105"/>
  <c r="G119" i="105"/>
  <c r="F119" i="105"/>
  <c r="E119" i="105"/>
  <c r="D119" i="105"/>
  <c r="C119" i="105"/>
  <c r="B119" i="105"/>
  <c r="B118" i="105"/>
  <c r="H115" i="105"/>
  <c r="F115" i="105"/>
  <c r="F123" i="105" s="1"/>
  <c r="F125" i="105" s="1"/>
  <c r="F127" i="105" s="1"/>
  <c r="E115" i="105"/>
  <c r="G114" i="105"/>
  <c r="C114" i="105" s="1"/>
  <c r="H110" i="105"/>
  <c r="G110" i="105"/>
  <c r="F110" i="105"/>
  <c r="E110" i="105"/>
  <c r="D110" i="105"/>
  <c r="H109" i="105"/>
  <c r="G109" i="105"/>
  <c r="F109" i="105"/>
  <c r="E109" i="105"/>
  <c r="D109" i="105"/>
  <c r="C106" i="105"/>
  <c r="H103" i="105"/>
  <c r="F103" i="105"/>
  <c r="E103" i="105"/>
  <c r="D103" i="105"/>
  <c r="H102" i="105"/>
  <c r="G102" i="105"/>
  <c r="F102" i="105"/>
  <c r="E102" i="105"/>
  <c r="D102" i="105"/>
  <c r="H101" i="105"/>
  <c r="G101" i="105"/>
  <c r="F101" i="105"/>
  <c r="D101" i="105"/>
  <c r="H100" i="105"/>
  <c r="G100" i="105"/>
  <c r="G183" i="105" s="1"/>
  <c r="F100" i="105"/>
  <c r="F183" i="105" s="1"/>
  <c r="E100" i="105"/>
  <c r="E183" i="105" s="1"/>
  <c r="D100" i="105"/>
  <c r="D183" i="105" s="1"/>
  <c r="H99" i="105"/>
  <c r="H182" i="105" s="1"/>
  <c r="G99" i="105"/>
  <c r="G182" i="105" s="1"/>
  <c r="F99" i="105"/>
  <c r="E99" i="105"/>
  <c r="E182" i="105" s="1"/>
  <c r="D99" i="105"/>
  <c r="D182" i="105" s="1"/>
  <c r="H98" i="105"/>
  <c r="H181" i="105" s="1"/>
  <c r="G98" i="105"/>
  <c r="G181" i="105" s="1"/>
  <c r="F98" i="105"/>
  <c r="F135" i="105" s="1"/>
  <c r="E98" i="105"/>
  <c r="E181" i="105" s="1"/>
  <c r="D98" i="105"/>
  <c r="D181" i="105" s="1"/>
  <c r="H91" i="105"/>
  <c r="G91" i="105"/>
  <c r="E91" i="105"/>
  <c r="D91" i="105"/>
  <c r="E90" i="105"/>
  <c r="B89" i="105"/>
  <c r="H88" i="105"/>
  <c r="G88" i="105"/>
  <c r="F88" i="105"/>
  <c r="E88" i="105"/>
  <c r="D88" i="105"/>
  <c r="C88" i="105"/>
  <c r="H87" i="105"/>
  <c r="G87" i="105"/>
  <c r="F87" i="105"/>
  <c r="E87" i="105"/>
  <c r="D87" i="105"/>
  <c r="C87" i="105"/>
  <c r="H86" i="105"/>
  <c r="G86" i="105"/>
  <c r="F86" i="105"/>
  <c r="E86" i="105"/>
  <c r="D86" i="105"/>
  <c r="C86" i="105"/>
  <c r="H85" i="105"/>
  <c r="G85" i="105"/>
  <c r="F85" i="105"/>
  <c r="E85" i="105"/>
  <c r="D85" i="105"/>
  <c r="C85" i="105"/>
  <c r="F81" i="105"/>
  <c r="F91" i="105" s="1"/>
  <c r="C81" i="105"/>
  <c r="C91" i="105" s="1"/>
  <c r="C80" i="105"/>
  <c r="C79" i="105"/>
  <c r="C78" i="105"/>
  <c r="H73" i="105"/>
  <c r="H90" i="105" s="1"/>
  <c r="G73" i="105"/>
  <c r="G90" i="105" s="1"/>
  <c r="F73" i="105"/>
  <c r="E73" i="105"/>
  <c r="D73" i="105"/>
  <c r="C73" i="105" s="1"/>
  <c r="C90" i="105" s="1"/>
  <c r="C70" i="105"/>
  <c r="C69" i="105"/>
  <c r="C67" i="105"/>
  <c r="C66" i="105"/>
  <c r="C63" i="105"/>
  <c r="C61" i="105"/>
  <c r="C60" i="105"/>
  <c r="C59" i="105"/>
  <c r="C58" i="105"/>
  <c r="C57" i="105"/>
  <c r="C71" i="105" s="1"/>
  <c r="H51" i="105"/>
  <c r="G51" i="105"/>
  <c r="F51" i="105"/>
  <c r="E51" i="105"/>
  <c r="D51" i="105"/>
  <c r="C51" i="105"/>
  <c r="H48" i="105"/>
  <c r="G48" i="105"/>
  <c r="F48" i="105"/>
  <c r="E48" i="105"/>
  <c r="D48" i="105"/>
  <c r="C48" i="105"/>
  <c r="E40" i="105"/>
  <c r="C39" i="105"/>
  <c r="H38" i="105"/>
  <c r="H40" i="105" s="1"/>
  <c r="G38" i="105"/>
  <c r="G40" i="105" s="1"/>
  <c r="F38" i="105"/>
  <c r="F40" i="105" s="1"/>
  <c r="E38" i="105"/>
  <c r="D38" i="105"/>
  <c r="D40" i="105" s="1"/>
  <c r="C37" i="105"/>
  <c r="C36" i="105"/>
  <c r="H27" i="105"/>
  <c r="G27" i="105"/>
  <c r="F27" i="105"/>
  <c r="D27" i="105"/>
  <c r="C27" i="105" s="1"/>
  <c r="C26" i="105"/>
  <c r="E25" i="105"/>
  <c r="E27" i="105" s="1"/>
  <c r="C25" i="105"/>
  <c r="C18" i="105"/>
  <c r="E45" i="106" l="1"/>
  <c r="E47" i="106"/>
  <c r="I30" i="106"/>
  <c r="G30" i="106" s="1"/>
  <c r="I34" i="106"/>
  <c r="G34" i="106" s="1"/>
  <c r="I37" i="106"/>
  <c r="G37" i="106" s="1"/>
  <c r="I45" i="106"/>
  <c r="I47" i="106"/>
  <c r="E16" i="106"/>
  <c r="C16" i="106" s="1"/>
  <c r="E17" i="106"/>
  <c r="C17" i="106" s="1"/>
  <c r="E18" i="106"/>
  <c r="C18" i="106" s="1"/>
  <c r="E19" i="106"/>
  <c r="C19" i="106" s="1"/>
  <c r="E20" i="106"/>
  <c r="C20" i="106" s="1"/>
  <c r="E22" i="106"/>
  <c r="C22" i="106" s="1"/>
  <c r="E25" i="106"/>
  <c r="C25" i="106" s="1"/>
  <c r="E26" i="106"/>
  <c r="C26" i="106" s="1"/>
  <c r="E28" i="106"/>
  <c r="C28" i="106" s="1"/>
  <c r="E29" i="106"/>
  <c r="C29" i="106" s="1"/>
  <c r="I29" i="106"/>
  <c r="I31" i="106"/>
  <c r="G31" i="106" s="1"/>
  <c r="I35" i="106"/>
  <c r="G35" i="106" s="1"/>
  <c r="I38" i="106"/>
  <c r="G38" i="106" s="1"/>
  <c r="F89" i="105"/>
  <c r="F92" i="105" s="1"/>
  <c r="F52" i="105"/>
  <c r="F185" i="105"/>
  <c r="F188" i="105" s="1"/>
  <c r="F139" i="105"/>
  <c r="G139" i="105"/>
  <c r="G185" i="105"/>
  <c r="G188" i="105" s="1"/>
  <c r="G89" i="105"/>
  <c r="G92" i="105" s="1"/>
  <c r="G52" i="105"/>
  <c r="H139" i="105"/>
  <c r="H185" i="105"/>
  <c r="H188" i="105" s="1"/>
  <c r="D52" i="105"/>
  <c r="C40" i="105"/>
  <c r="D89" i="105"/>
  <c r="H52" i="105"/>
  <c r="H41" i="105"/>
  <c r="H89" i="105"/>
  <c r="H92" i="105" s="1"/>
  <c r="E185" i="105"/>
  <c r="E188" i="105" s="1"/>
  <c r="E139" i="105"/>
  <c r="E52" i="105"/>
  <c r="C138" i="105"/>
  <c r="G138" i="105"/>
  <c r="F181" i="105"/>
  <c r="F184" i="105"/>
  <c r="E89" i="105"/>
  <c r="E92" i="105" s="1"/>
  <c r="G115" i="105"/>
  <c r="D135" i="105"/>
  <c r="H135" i="105"/>
  <c r="D90" i="105"/>
  <c r="D113" i="105"/>
  <c r="E135" i="105"/>
  <c r="E138" i="105"/>
  <c r="C177" i="105"/>
  <c r="C187" i="105" s="1"/>
  <c r="C38" i="105"/>
  <c r="C89" i="105" l="1"/>
  <c r="C52" i="105"/>
  <c r="C41" i="105"/>
  <c r="D115" i="105"/>
  <c r="C113" i="105"/>
  <c r="G41" i="105"/>
  <c r="F41" i="105"/>
  <c r="D92" i="105"/>
  <c r="C92" i="105" s="1"/>
  <c r="E41" i="105"/>
  <c r="D41" i="105"/>
  <c r="C115" i="105" l="1"/>
  <c r="D123" i="105"/>
  <c r="C123" i="105" l="1"/>
  <c r="D125" i="105"/>
  <c r="C125" i="105" l="1"/>
  <c r="D127" i="105"/>
  <c r="D139" i="105" l="1"/>
  <c r="C127" i="105"/>
  <c r="D128" i="105"/>
  <c r="D185" i="105"/>
  <c r="D188" i="105" s="1"/>
  <c r="H128" i="105"/>
  <c r="C139" i="105" l="1"/>
  <c r="C128" i="105"/>
  <c r="C185" i="105"/>
  <c r="C188" i="105" s="1"/>
  <c r="F128" i="105"/>
  <c r="E128" i="105"/>
  <c r="G128" i="105"/>
  <c r="C14" i="98" l="1"/>
  <c r="C13" i="98" l="1"/>
  <c r="B13" i="98"/>
  <c r="B9" i="98" l="1"/>
  <c r="C12" i="98" l="1"/>
  <c r="C11" i="98"/>
  <c r="C9" i="98"/>
  <c r="C10" i="98"/>
  <c r="C7" i="98"/>
  <c r="B7" i="98"/>
  <c r="B12" i="98"/>
  <c r="B11" i="98"/>
  <c r="B10" i="98"/>
  <c r="C5" i="98" l="1"/>
  <c r="B5" i="98"/>
  <c r="B6" i="98" l="1"/>
  <c r="C6" i="98"/>
</calcChain>
</file>

<file path=xl/sharedStrings.xml><?xml version="1.0" encoding="utf-8"?>
<sst xmlns="http://schemas.openxmlformats.org/spreadsheetml/2006/main" count="996" uniqueCount="450">
  <si>
    <t>Agency Responding</t>
  </si>
  <si>
    <t>Date of Submission</t>
  </si>
  <si>
    <t>Outcome Measure</t>
  </si>
  <si>
    <t>Efficiency Measure</t>
  </si>
  <si>
    <t>Output Measure</t>
  </si>
  <si>
    <t>Item #</t>
  </si>
  <si>
    <r>
      <rPr>
        <u/>
        <sz val="10"/>
        <color theme="1"/>
        <rFont val="Calibri Light"/>
        <family val="2"/>
        <scheme val="major"/>
      </rPr>
      <t>Types of Performance Measures</t>
    </r>
    <r>
      <rPr>
        <sz val="10"/>
        <color theme="1"/>
        <rFont val="Calibri Light"/>
        <family val="2"/>
        <scheme val="major"/>
      </rPr>
      <t xml:space="preserve">: 
</t>
    </r>
    <r>
      <rPr>
        <b/>
        <i/>
        <sz val="10"/>
        <color theme="1"/>
        <rFont val="Calibri Light"/>
        <family val="2"/>
        <scheme val="major"/>
      </rPr>
      <t>Outcome Measure</t>
    </r>
    <r>
      <rPr>
        <sz val="10"/>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0"/>
        <color theme="1"/>
        <rFont val="Calibri Light"/>
        <family val="2"/>
        <scheme val="major"/>
      </rPr>
      <t>Efficiency Measure</t>
    </r>
    <r>
      <rPr>
        <i/>
        <sz val="10"/>
        <color theme="1"/>
        <rFont val="Calibri Light"/>
        <family val="2"/>
        <scheme val="major"/>
      </rPr>
      <t xml:space="preserve"> </t>
    </r>
    <r>
      <rPr>
        <sz val="10"/>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0"/>
        <color theme="1"/>
        <rFont val="Calibri Light"/>
        <family val="2"/>
        <scheme val="major"/>
      </rPr>
      <t>Output Measure</t>
    </r>
    <r>
      <rPr>
        <sz val="10"/>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0"/>
        <color theme="1"/>
        <rFont val="Calibri Light"/>
        <family val="2"/>
        <scheme val="major"/>
      </rPr>
      <t>Input/Activity Measure</t>
    </r>
    <r>
      <rPr>
        <b/>
        <sz val="10"/>
        <color theme="1"/>
        <rFont val="Calibri Light"/>
        <family val="2"/>
        <scheme val="major"/>
      </rPr>
      <t xml:space="preserve"> </t>
    </r>
    <r>
      <rPr>
        <sz val="10"/>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</si>
  <si>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Agency Selected</t>
  </si>
  <si>
    <t>State</t>
  </si>
  <si>
    <t>Federal</t>
  </si>
  <si>
    <t>Input/Activity Measure</t>
  </si>
  <si>
    <t>Yes</t>
  </si>
  <si>
    <t>No</t>
  </si>
  <si>
    <t>Jurisdiction</t>
  </si>
  <si>
    <t>Type of Law</t>
  </si>
  <si>
    <t>2016-17</t>
  </si>
  <si>
    <t xml:space="preserve">Agency Code:     </t>
  </si>
  <si>
    <t>Time Applicable</t>
  </si>
  <si>
    <t>Associated Organizational Unit(s)</t>
  </si>
  <si>
    <t>Organizational Unit</t>
  </si>
  <si>
    <t>Other state agencies whose mission the deliverable may fit within</t>
  </si>
  <si>
    <t>Total amount Appropriated and Authorized to Spend</t>
  </si>
  <si>
    <t xml:space="preserve"># of FTE equivalents utilized </t>
  </si>
  <si>
    <t>Performance Measure</t>
  </si>
  <si>
    <r>
      <t xml:space="preserve">Target Results
Time Period #6 </t>
    </r>
    <r>
      <rPr>
        <sz val="10"/>
        <color theme="1"/>
        <rFont val="Calibri Light"/>
        <family val="2"/>
        <scheme val="major"/>
      </rPr>
      <t>(current time period)</t>
    </r>
  </si>
  <si>
    <t xml:space="preserve">Recurring or one-time? </t>
  </si>
  <si>
    <t>Deliverable</t>
  </si>
  <si>
    <t>Applicable Laws</t>
  </si>
  <si>
    <t>Line #</t>
  </si>
  <si>
    <t>Total</t>
  </si>
  <si>
    <t>Amounts appropriated, and amounts authorized, to the agency for 2016-17 that were not spent AND the agency can spend in 2017-18</t>
  </si>
  <si>
    <t>2017-18</t>
  </si>
  <si>
    <t>N/A</t>
  </si>
  <si>
    <t xml:space="preserve">Total Appropriated and Authorized (i.e. allowed to spend) by the end of 2016-17  </t>
  </si>
  <si>
    <t>State Funded Program #</t>
  </si>
  <si>
    <t>State Funded Program Description in the General Appropriations Act</t>
  </si>
  <si>
    <t>General Appropriations Act Programs</t>
  </si>
  <si>
    <r>
      <rPr>
        <sz val="10"/>
        <rFont val="Calibri Light"/>
        <family val="2"/>
        <scheme val="major"/>
      </rPr>
      <t>Database(s) through which expenditures are tracked</t>
    </r>
    <r>
      <rPr>
        <b/>
        <sz val="10"/>
        <rFont val="Calibri Light"/>
        <family val="2"/>
        <scheme val="major"/>
      </rPr>
      <t/>
    </r>
  </si>
  <si>
    <t>(minus) Spent to Achieve Agency's Comprehensive Strategic Plan</t>
  </si>
  <si>
    <t>Spent/Transferred not toward Agency's Comprehensive Strategic Plan</t>
  </si>
  <si>
    <t>State, Federal, or Other?</t>
  </si>
  <si>
    <t>How Spending is Tracked</t>
  </si>
  <si>
    <t>1B</t>
  </si>
  <si>
    <t>2B</t>
  </si>
  <si>
    <t>3B</t>
  </si>
  <si>
    <t>4B</t>
  </si>
  <si>
    <t>5B</t>
  </si>
  <si>
    <t>6B</t>
  </si>
  <si>
    <t>7B</t>
  </si>
  <si>
    <t>8B</t>
  </si>
  <si>
    <t>9B</t>
  </si>
  <si>
    <t>10B</t>
  </si>
  <si>
    <t>11B</t>
  </si>
  <si>
    <t>12B</t>
  </si>
  <si>
    <t>13B</t>
  </si>
  <si>
    <t>14B</t>
  </si>
  <si>
    <t>15B</t>
  </si>
  <si>
    <t>16B</t>
  </si>
  <si>
    <t>17B</t>
  </si>
  <si>
    <t>18B</t>
  </si>
  <si>
    <t>19B</t>
  </si>
  <si>
    <t>20B</t>
  </si>
  <si>
    <t>21B</t>
  </si>
  <si>
    <t>22B</t>
  </si>
  <si>
    <t>23B</t>
  </si>
  <si>
    <t>24B</t>
  </si>
  <si>
    <t>25B</t>
  </si>
  <si>
    <t>26B</t>
  </si>
  <si>
    <t>27B</t>
  </si>
  <si>
    <t>28B</t>
  </si>
  <si>
    <t>29B</t>
  </si>
  <si>
    <t>30B</t>
  </si>
  <si>
    <t>31B</t>
  </si>
  <si>
    <t>32B</t>
  </si>
  <si>
    <t>Appropriations and Authorizations remaining at end of year</t>
  </si>
  <si>
    <t>(minus) Spent to Achieve Agency's Comprehensive Strategic Plan (BUDGETED)</t>
  </si>
  <si>
    <t>(minus) Spent/Transferred not toward Agency's Comprehensive Strategic Plan (BUDGETED)</t>
  </si>
  <si>
    <t>Amount of appropriations and authorizations remaining (BUDGETED)</t>
  </si>
  <si>
    <t>1A</t>
  </si>
  <si>
    <t>2A</t>
  </si>
  <si>
    <t>3A</t>
  </si>
  <si>
    <t>4A</t>
  </si>
  <si>
    <t>5A</t>
  </si>
  <si>
    <t>6A</t>
  </si>
  <si>
    <t>7A</t>
  </si>
  <si>
    <t>8A</t>
  </si>
  <si>
    <t>9A</t>
  </si>
  <si>
    <t>10A</t>
  </si>
  <si>
    <t>11A</t>
  </si>
  <si>
    <t>12A</t>
  </si>
  <si>
    <t>13A</t>
  </si>
  <si>
    <t>14A</t>
  </si>
  <si>
    <t>15A</t>
  </si>
  <si>
    <t>16A</t>
  </si>
  <si>
    <t>17A</t>
  </si>
  <si>
    <t>18A</t>
  </si>
  <si>
    <t>19A</t>
  </si>
  <si>
    <t>20A</t>
  </si>
  <si>
    <t>21A</t>
  </si>
  <si>
    <t>22A</t>
  </si>
  <si>
    <t>23A</t>
  </si>
  <si>
    <t>24A</t>
  </si>
  <si>
    <t>25A</t>
  </si>
  <si>
    <t>26A</t>
  </si>
  <si>
    <t>27A</t>
  </si>
  <si>
    <t>28A</t>
  </si>
  <si>
    <t>29A</t>
  </si>
  <si>
    <t>30A</t>
  </si>
  <si>
    <t>31A</t>
  </si>
  <si>
    <t>32A</t>
  </si>
  <si>
    <t>Target:</t>
  </si>
  <si>
    <t>Actual:</t>
  </si>
  <si>
    <r>
      <t xml:space="preserve">Does the agency </t>
    </r>
    <r>
      <rPr>
        <b/>
        <sz val="10"/>
        <color theme="1"/>
        <rFont val="Calibri Light"/>
        <family val="2"/>
        <scheme val="major"/>
      </rPr>
      <t>evaluate customer satisfaction</t>
    </r>
    <r>
      <rPr>
        <sz val="10"/>
        <color theme="1"/>
        <rFont val="Calibri Light"/>
        <family val="2"/>
        <scheme val="major"/>
      </rPr>
      <t xml:space="preserve">? </t>
    </r>
  </si>
  <si>
    <t>Year</t>
  </si>
  <si>
    <r>
      <t xml:space="preserve">Does the agency know the annual </t>
    </r>
    <r>
      <rPr>
        <b/>
        <sz val="10"/>
        <color theme="1"/>
        <rFont val="Calibri Light"/>
        <family val="2"/>
        <scheme val="major"/>
      </rPr>
      <t># of potential customers</t>
    </r>
    <r>
      <rPr>
        <sz val="10"/>
        <color theme="1"/>
        <rFont val="Calibri Light"/>
        <family val="2"/>
        <scheme val="major"/>
      </rPr>
      <t xml:space="preserve">? </t>
    </r>
  </si>
  <si>
    <r>
      <t xml:space="preserve">Does the agency know the annual </t>
    </r>
    <r>
      <rPr>
        <b/>
        <sz val="10"/>
        <color theme="1"/>
        <rFont val="Calibri Light"/>
        <family val="2"/>
        <scheme val="major"/>
      </rPr>
      <t># of customers served</t>
    </r>
    <r>
      <rPr>
        <sz val="10"/>
        <color theme="1"/>
        <rFont val="Calibri Light"/>
        <family val="2"/>
        <scheme val="major"/>
      </rPr>
      <t xml:space="preserve">? </t>
    </r>
  </si>
  <si>
    <r>
      <t xml:space="preserve">Does the agency know the </t>
    </r>
    <r>
      <rPr>
        <b/>
        <sz val="10"/>
        <color theme="1"/>
        <rFont val="Calibri Light"/>
        <family val="2"/>
        <scheme val="major"/>
      </rPr>
      <t>cost it incurs, per unit</t>
    </r>
    <r>
      <rPr>
        <sz val="10"/>
        <color theme="1"/>
        <rFont val="Calibri Light"/>
        <family val="2"/>
        <scheme val="major"/>
      </rPr>
      <t xml:space="preserve">, to provide the service or product? </t>
    </r>
  </si>
  <si>
    <t>Target and Actual row labels</t>
  </si>
  <si>
    <r>
      <t xml:space="preserve">Target and Actual Results (Time Period #5 - </t>
    </r>
    <r>
      <rPr>
        <sz val="10"/>
        <color theme="1"/>
        <rFont val="Calibri Light"/>
        <family val="2"/>
        <scheme val="major"/>
      </rPr>
      <t>most recent completed time period)</t>
    </r>
  </si>
  <si>
    <t>Target and Actual Results (Time Period #4)</t>
  </si>
  <si>
    <t>Target and Actual Results (Time Period #1)</t>
  </si>
  <si>
    <t>Target and Actual Results (Time Period #2)</t>
  </si>
  <si>
    <t>Target and Actual Results (Time Period #3)</t>
  </si>
  <si>
    <t>SCEIS Fund # (Expendable Level - 8 digit) (full set of financials available for each through SCEIS); same Fund may be in multiple columns if multiple funding sources are deposited into it</t>
  </si>
  <si>
    <t>SCEIS Fund Description</t>
  </si>
  <si>
    <t>Source of Funds</t>
  </si>
  <si>
    <r>
      <t xml:space="preserve">Is deliverable provided because...
</t>
    </r>
    <r>
      <rPr>
        <sz val="10"/>
        <rFont val="Calibri Light"/>
        <family val="2"/>
        <scheme val="major"/>
      </rPr>
      <t xml:space="preserve">A) Specifically REQUIRED by law (must or shall); 
B) Specifically ALLOWED by law (may); or
C) Not specifically mentioned in law, but PROVIDED TO ACHIEVE the requirements of the applicable law
</t>
    </r>
  </si>
  <si>
    <t>Amounts Appropriated and Authorized (i.e. allowed to spend)</t>
  </si>
  <si>
    <t>Prior to receiving these report guidelines, did the agency have a comprehensive strategic plan? (enter Yes or No after the question mark in this cell)</t>
  </si>
  <si>
    <t xml:space="preserve">(minus) Spending/Transferring agency does not control </t>
  </si>
  <si>
    <t>Summary of Resources Available</t>
  </si>
  <si>
    <t>Total spent toward Strategic Plan</t>
  </si>
  <si>
    <r>
      <t>Does the law allow the agency to</t>
    </r>
    <r>
      <rPr>
        <b/>
        <sz val="10"/>
        <color theme="1"/>
        <rFont val="Calibri Light"/>
        <family val="2"/>
        <scheme val="major"/>
      </rPr>
      <t xml:space="preserve"> charge for the service or product</t>
    </r>
    <r>
      <rPr>
        <sz val="10"/>
        <color theme="1"/>
        <rFont val="Calibri Light"/>
        <family val="2"/>
        <scheme val="major"/>
      </rPr>
      <t>?</t>
    </r>
  </si>
  <si>
    <t>Note:  Appropriations and authorizations are based on cash available and amounts estimated to receive during the year</t>
  </si>
  <si>
    <t>Source #1</t>
  </si>
  <si>
    <t>Source #2</t>
  </si>
  <si>
    <t>Source #3</t>
  </si>
  <si>
    <t>Source #4</t>
  </si>
  <si>
    <t>RESOURCES AGENCY IS ALLOWED TO USE (2017-18)</t>
  </si>
  <si>
    <t>HOW RESOURCES ARE UTILIZED (2017-18)</t>
  </si>
  <si>
    <t>END OF YEAR AMOUNT REMAINING (2017-18)</t>
  </si>
  <si>
    <t>START OF YEAR FINANCIAL RESOURCES AVAILABLE (2017-18)</t>
  </si>
  <si>
    <r>
      <t xml:space="preserve">Does the agency </t>
    </r>
    <r>
      <rPr>
        <b/>
        <sz val="10"/>
        <rFont val="Calibri Light"/>
        <family val="2"/>
        <scheme val="major"/>
      </rPr>
      <t xml:space="preserve">evaluate the outcome obtained by customers / individuals who receive </t>
    </r>
    <r>
      <rPr>
        <sz val="10"/>
        <rFont val="Calibri Light"/>
        <family val="2"/>
        <scheme val="major"/>
      </rPr>
      <t>the service or product (on an individual or aggregate basis?)</t>
    </r>
  </si>
  <si>
    <t>Currently using, considering using in future, no longer using</t>
  </si>
  <si>
    <t xml:space="preserve">If the agency feels additional explanation of data provided in any of the sections below would assist those reading the document in better understanding the data please add a row under the applicable section, label it "Additional Notes," and enter the additional explanation.  </t>
  </si>
  <si>
    <t>Organizational Unit (or all agency) that generated or received the money</t>
  </si>
  <si>
    <t>Indicate whether revenue is generated (by agency through sale of deliverables or application for grants) or received (from state or set federal matching formula)?</t>
  </si>
  <si>
    <t>Does this money remain with the agency or go to the General Fund?</t>
  </si>
  <si>
    <r>
      <t>Cash balances at start of the year</t>
    </r>
    <r>
      <rPr>
        <sz val="10"/>
        <rFont val="Calibri Light"/>
        <family val="2"/>
        <scheme val="major"/>
      </rPr>
      <t xml:space="preserve"> - (Cash balance for each Source of Fund should be entered only once and appear in the column where the Source of Fund is first listed)</t>
    </r>
  </si>
  <si>
    <t>% of Total Available to Spend</t>
  </si>
  <si>
    <t>Amount of remaining</t>
  </si>
  <si>
    <t>Amount remaining</t>
  </si>
  <si>
    <t>Total # of FTEs available / Total # filled at start of year</t>
  </si>
  <si>
    <t># of FTE equivalents planned to utilize</t>
  </si>
  <si>
    <t>Cash balance at the end of 2015-16</t>
  </si>
  <si>
    <t>Change in cash balance during 2016-17</t>
  </si>
  <si>
    <t xml:space="preserve">Total allowed to spend at START of 2017-18  </t>
  </si>
  <si>
    <t xml:space="preserve">Total allowed to spend by END of 2017-18  </t>
  </si>
  <si>
    <r>
      <t xml:space="preserve">Associated General Appropriations Act Program(s) </t>
    </r>
    <r>
      <rPr>
        <sz val="10"/>
        <color theme="1"/>
        <rFont val="Calibri Light"/>
        <family val="2"/>
        <scheme val="major"/>
      </rPr>
      <t>(If there are a number of different assoc. programs, please enter "A," then explain at the end of the chart what is included in "A")</t>
    </r>
  </si>
  <si>
    <t>Associated General Appropriations Act Program(s)</t>
  </si>
  <si>
    <r>
      <t xml:space="preserve">Amount Spent </t>
    </r>
    <r>
      <rPr>
        <sz val="10"/>
        <color theme="1"/>
        <rFont val="Calibri Light"/>
        <family val="2"/>
        <scheme val="major"/>
      </rPr>
      <t>(including employee salaries/wages and benefits)</t>
    </r>
  </si>
  <si>
    <r>
      <t xml:space="preserve">Amount budgeted </t>
    </r>
    <r>
      <rPr>
        <sz val="10"/>
        <color theme="1"/>
        <rFont val="Calibri Light"/>
        <family val="2"/>
        <scheme val="major"/>
      </rPr>
      <t>(including employee salaries/wages and benefits)</t>
    </r>
  </si>
  <si>
    <t>% of Total Available to  Budget</t>
  </si>
  <si>
    <t>3A-2</t>
  </si>
  <si>
    <t>3A-3</t>
  </si>
  <si>
    <t>8A-2</t>
  </si>
  <si>
    <t>8A-3</t>
  </si>
  <si>
    <t>Revenue (generated or received) last year</t>
  </si>
  <si>
    <t>Revenue (generated or received) sources</t>
  </si>
  <si>
    <t>Revenue (generated or received) Source (do not combine recurring with one-time and please list the sources deposited in the same SCEIS Fund in consecutive columns)</t>
  </si>
  <si>
    <t>Where revenue (generated or received) appears in SCEIS</t>
  </si>
  <si>
    <t>22A-2</t>
  </si>
  <si>
    <t>3B-2</t>
  </si>
  <si>
    <t>3B-3</t>
  </si>
  <si>
    <t>8B-2</t>
  </si>
  <si>
    <t>8B-3</t>
  </si>
  <si>
    <t>22B-2</t>
  </si>
  <si>
    <t>Total cash balance as of July 1, 2017 (start of 2017-18)</t>
  </si>
  <si>
    <t>Total not toward Strategic Plan in 2017-18</t>
  </si>
  <si>
    <t>Fiscal Year 2017-18</t>
  </si>
  <si>
    <t>LAWS CHART</t>
  </si>
  <si>
    <t>PERFORMANCE MEASURES CHART</t>
  </si>
  <si>
    <t>Currently using, in future, no longer?</t>
  </si>
  <si>
    <t>Currently using</t>
  </si>
  <si>
    <t>Considering using</t>
  </si>
  <si>
    <t>No longer using</t>
  </si>
  <si>
    <t>Statute</t>
  </si>
  <si>
    <t>Types of Measure?</t>
  </si>
  <si>
    <t>Regulation</t>
  </si>
  <si>
    <t>Proviso</t>
  </si>
  <si>
    <t>Does law specify a customer?</t>
  </si>
  <si>
    <t>Required By?</t>
  </si>
  <si>
    <t>Does law specify a deliverable?</t>
  </si>
  <si>
    <t>DELIVERABLES CHART</t>
  </si>
  <si>
    <t>Evaluate Outcome?</t>
  </si>
  <si>
    <t>Know annual # of potential customers?</t>
  </si>
  <si>
    <t>Know annual # of customers served?</t>
  </si>
  <si>
    <t>STRATEGIC PLAN SUMMARY CHART</t>
  </si>
  <si>
    <t>Person have input on budget?</t>
  </si>
  <si>
    <t>Evaluate Customer Satisfaction?</t>
  </si>
  <si>
    <t>Know cost per unit?</t>
  </si>
  <si>
    <t>Allowed to Charge for service or product?</t>
  </si>
  <si>
    <t>Is deliverable provided because…</t>
  </si>
  <si>
    <t>Require</t>
  </si>
  <si>
    <t>Allow</t>
  </si>
  <si>
    <t>Not specifically mentioned in law, but provided to achieve the requirements of the applicable law</t>
  </si>
  <si>
    <t>Purpose of Organizational Unit</t>
  </si>
  <si>
    <t>Track employee satisfaction?</t>
  </si>
  <si>
    <t>ORGANIZATIONAL UNIT CHART</t>
  </si>
  <si>
    <t>Allow anonymous feedback?</t>
  </si>
  <si>
    <t>Jobs require a certification?</t>
  </si>
  <si>
    <t>Pay for/provide required certifications?</t>
  </si>
  <si>
    <t>All</t>
  </si>
  <si>
    <t>Some</t>
  </si>
  <si>
    <t>None</t>
  </si>
  <si>
    <t>DNE</t>
  </si>
  <si>
    <r>
      <t xml:space="preserve">Turnover Rate </t>
    </r>
    <r>
      <rPr>
        <sz val="10"/>
        <rFont val="Calibri Light"/>
        <family val="2"/>
        <scheme val="major"/>
      </rPr>
      <t>in the organizational unit</t>
    </r>
  </si>
  <si>
    <t>State government</t>
  </si>
  <si>
    <t>Federal government</t>
  </si>
  <si>
    <t>State government + Agency Selected</t>
  </si>
  <si>
    <t>Federal government + Agency Selected</t>
  </si>
  <si>
    <t>Spent/Transferred NOT toward Agency's Comprehensive Strategic Plan</t>
  </si>
  <si>
    <t>Recurring</t>
  </si>
  <si>
    <t>One-Time</t>
  </si>
  <si>
    <t>Other</t>
  </si>
  <si>
    <t>Generated by agency</t>
  </si>
  <si>
    <t>Received from state or set federal match</t>
  </si>
  <si>
    <t>Remain with agency</t>
  </si>
  <si>
    <t>Go to the General Fund</t>
  </si>
  <si>
    <t>If yes, in the previous column, did the agency pay for, or provide in-house, classes/instruction/etc. needed to maintain all, some, or none of the required certifications?</t>
  </si>
  <si>
    <t>Associated Organizational Unit</t>
  </si>
  <si>
    <t>If yes, what type of service or product?</t>
  </si>
  <si>
    <t>Report our agency must/may provide</t>
  </si>
  <si>
    <t>Board, commission, or committee on which someone from our agency must/may serve</t>
  </si>
  <si>
    <t>Distribute funding to another entity</t>
  </si>
  <si>
    <t>Other service or product our agency must/may provide</t>
  </si>
  <si>
    <t>No - But relates to manner in which one or more agency deliverables is provided</t>
  </si>
  <si>
    <t>No - But relates to source of funding</t>
  </si>
  <si>
    <t>No - Does not relate directly to any agency deliverables</t>
  </si>
  <si>
    <t>2015-16</t>
  </si>
  <si>
    <r>
      <t xml:space="preserve">Did the agency make efforts to obtain information from employees leaving the agency (e.g., exit interview, survey, evaluation, etc.)? </t>
    </r>
    <r>
      <rPr>
        <sz val="10"/>
        <color theme="1"/>
        <rFont val="Calibri Light"/>
        <family val="2"/>
        <scheme val="major"/>
      </rPr>
      <t>(Y/N)</t>
    </r>
  </si>
  <si>
    <t>Total generated or received by June 30, 2017 (end of 2016-17</t>
  </si>
  <si>
    <t>Appropriations and authorizations remaining from 2017-18</t>
  </si>
  <si>
    <t>Fiscal Year 2018-19</t>
  </si>
  <si>
    <t>START OF YEAR FINANCIAL RESOURCES AVAILABLE (2018-19)</t>
  </si>
  <si>
    <t>Total generated or received by June 30, 2018 (end of 2017-18)</t>
  </si>
  <si>
    <t>Cash balance at the end of 2016-17</t>
  </si>
  <si>
    <t>Change in cash balance during 2017-18</t>
  </si>
  <si>
    <t>Total cash balance as of July 1, 2018 (start of 2018-19)</t>
  </si>
  <si>
    <t>RESOURCES AGENCY IS ALLOWED TO USE (2018-19)</t>
  </si>
  <si>
    <t>Amounts appropriated, and amounts authorized, to the agency for 2017-18 that were not spent AND the agency can spend in 2018-19</t>
  </si>
  <si>
    <t xml:space="preserve">Total allowed to spend at START of 2018-19  </t>
  </si>
  <si>
    <t xml:space="preserve">Total allowed to spend by END of 2018-19  </t>
  </si>
  <si>
    <t>HOW RESOURCES ARE UTILIZED (2018-19)</t>
  </si>
  <si>
    <t xml:space="preserve">Total Appropriated and Authorized (i.e. allowed to spend) by the end of 2018-19  </t>
  </si>
  <si>
    <t>Total not toward Strategic Plan in 2018-19</t>
  </si>
  <si>
    <t>END OF YEAR AMOUNT REMAINING (2018-19)</t>
  </si>
  <si>
    <t>2018-19</t>
  </si>
  <si>
    <t>% of Total Available</t>
  </si>
  <si>
    <t>2017-18 Appropriations &amp; Authorizations to agency (start of year)</t>
  </si>
  <si>
    <t>2017-18 Appropriations &amp; Authorizations to agency (during the year)</t>
  </si>
  <si>
    <t>2018-19 Appropriations &amp; Authorizations to agency (start of year)</t>
  </si>
  <si>
    <t>2018-19 Appropriations &amp; Authorizations to agency (during the year) (BUDGETED)</t>
  </si>
  <si>
    <t>Percentage of total funds allowed to spend</t>
  </si>
  <si>
    <t>Type of Measure</t>
  </si>
  <si>
    <t>Agency selected; Required by State; or Required by Federal</t>
  </si>
  <si>
    <t>Insert as many additional rows as needed to include entire strategic plan</t>
  </si>
  <si>
    <t>*DNE = Did not exist</t>
  </si>
  <si>
    <r>
      <rPr>
        <b/>
        <sz val="10"/>
        <rFont val="Calibri Light"/>
        <family val="2"/>
        <scheme val="major"/>
      </rPr>
      <t xml:space="preserve">Associated Deliverable(s) </t>
    </r>
    <r>
      <rPr>
        <sz val="10"/>
        <rFont val="Calibri Light"/>
        <family val="2"/>
        <scheme val="major"/>
      </rPr>
      <t xml:space="preserve">(i.e., service or product)
</t>
    </r>
  </si>
  <si>
    <r>
      <rPr>
        <b/>
        <sz val="10"/>
        <color theme="1"/>
        <rFont val="Calibri Light"/>
        <family val="2"/>
        <scheme val="major"/>
      </rPr>
      <t>Additional comments from agency</t>
    </r>
    <r>
      <rPr>
        <sz val="10"/>
        <color theme="1"/>
        <rFont val="Calibri Light"/>
        <family val="2"/>
        <scheme val="major"/>
      </rPr>
      <t xml:space="preserve"> (optional)</t>
    </r>
  </si>
  <si>
    <r>
      <t xml:space="preserve">Responsible Employee Name &amp; Time staff member has been responsible for the strategy 
</t>
    </r>
    <r>
      <rPr>
        <sz val="10"/>
        <rFont val="Calibri Light"/>
        <family val="2"/>
        <scheme val="major"/>
      </rPr>
      <t>(e.g. John Doe (responsible less than 3 years) or Jane Doe (responsible more than 3 years))</t>
    </r>
    <r>
      <rPr>
        <b/>
        <sz val="10"/>
        <rFont val="Calibri Light"/>
        <family val="2"/>
        <scheme val="major"/>
      </rPr>
      <t xml:space="preserve"> </t>
    </r>
  </si>
  <si>
    <t>What is agency seeking in relation to Target?</t>
  </si>
  <si>
    <t>Meet exactly</t>
  </si>
  <si>
    <t>Meet or obtain higher value</t>
  </si>
  <si>
    <t>Meet or obtain lower value</t>
  </si>
  <si>
    <r>
      <t xml:space="preserve">Partner(s), by segment, the agency works with to achieve the strategy </t>
    </r>
    <r>
      <rPr>
        <sz val="10"/>
        <rFont val="Calibri Light"/>
        <family val="2"/>
        <scheme val="major"/>
      </rPr>
      <t>(Federal Government; State Government; Local Government; Higher Education Institution; K-12 Education Institution; Private Business; Non-Profit Entity; Individual; or Other)</t>
    </r>
  </si>
  <si>
    <t>Optional - Service or Product component(s)</t>
  </si>
  <si>
    <r>
      <t xml:space="preserve">Additional comments from agency </t>
    </r>
    <r>
      <rPr>
        <sz val="10"/>
        <color theme="1"/>
        <rFont val="Calibri Light"/>
        <family val="2"/>
        <scheme val="major"/>
      </rPr>
      <t>(Optional)</t>
    </r>
  </si>
  <si>
    <r>
      <t xml:space="preserve">Optional - Service or Product component(s) </t>
    </r>
    <r>
      <rPr>
        <sz val="10"/>
        <color theme="1"/>
        <rFont val="Calibri Light"/>
        <family val="2"/>
        <scheme val="major"/>
      </rPr>
      <t>(List actions needed to provide the deliverable OR if deliverable is too broad to complete the remaining columns, list, on separate rows, each product/service associated with the deliverable for which the agency can complete the remaining columns)</t>
    </r>
  </si>
  <si>
    <r>
      <t xml:space="preserve">Average Number of Employees </t>
    </r>
    <r>
      <rPr>
        <sz val="10"/>
        <rFont val="Calibri Light"/>
        <family val="2"/>
        <scheme val="major"/>
      </rPr>
      <t>in the organizational unit (see Guidelines for how to calculate)</t>
    </r>
  </si>
  <si>
    <r>
      <t xml:space="preserve">Deliverable </t>
    </r>
    <r>
      <rPr>
        <sz val="10"/>
        <rFont val="Calibri Light"/>
        <family val="2"/>
        <scheme val="major"/>
      </rPr>
      <t>(See Guidelines)</t>
    </r>
  </si>
  <si>
    <r>
      <t xml:space="preserve">Greatest potential harm to the public if deliverable is not provided </t>
    </r>
    <r>
      <rPr>
        <sz val="10"/>
        <color theme="1"/>
        <rFont val="Calibri Light"/>
        <family val="2"/>
        <scheme val="major"/>
      </rPr>
      <t>(See Guidelines)</t>
    </r>
  </si>
  <si>
    <r>
      <t xml:space="preserve">1-3 recommendations to the General Assembly, other than $ and providing the deliverable, for how the General Assembly can help avoid the greatest potential harm </t>
    </r>
    <r>
      <rPr>
        <sz val="10"/>
        <color theme="1"/>
        <rFont val="Calibri Light"/>
        <family val="2"/>
        <scheme val="major"/>
      </rPr>
      <t>(See Guidelines)</t>
    </r>
  </si>
  <si>
    <r>
      <rPr>
        <sz val="10"/>
        <rFont val="Calibri Light"/>
        <family val="2"/>
        <scheme val="major"/>
      </rPr>
      <t>Did the agency evaluate and track</t>
    </r>
    <r>
      <rPr>
        <b/>
        <sz val="10"/>
        <rFont val="Calibri Light"/>
        <family val="2"/>
        <scheme val="major"/>
      </rPr>
      <t xml:space="preserve"> employee satisfaction </t>
    </r>
    <r>
      <rPr>
        <sz val="10"/>
        <rFont val="Calibri Light"/>
        <family val="2"/>
        <scheme val="major"/>
      </rPr>
      <t xml:space="preserve">in the organizational unit? </t>
    </r>
  </si>
  <si>
    <r>
      <rPr>
        <sz val="10"/>
        <rFont val="Calibri Light"/>
        <family val="2"/>
        <scheme val="major"/>
      </rPr>
      <t xml:space="preserve">Did the agency allow for </t>
    </r>
    <r>
      <rPr>
        <b/>
        <sz val="10"/>
        <rFont val="Calibri Light"/>
        <family val="2"/>
        <scheme val="major"/>
      </rPr>
      <t>anonymous feedback from employees</t>
    </r>
    <r>
      <rPr>
        <sz val="10"/>
        <rFont val="Calibri Light"/>
        <family val="2"/>
        <scheme val="major"/>
      </rPr>
      <t xml:space="preserve"> in the organizational unit?</t>
    </r>
    <r>
      <rPr>
        <b/>
        <sz val="10"/>
        <rFont val="Calibri Light"/>
        <family val="2"/>
        <scheme val="major"/>
      </rPr>
      <t xml:space="preserve"> </t>
    </r>
  </si>
  <si>
    <r>
      <t xml:space="preserve">Did any of the jobs </t>
    </r>
    <r>
      <rPr>
        <sz val="10"/>
        <rFont val="Calibri Light"/>
        <family val="2"/>
        <scheme val="major"/>
      </rPr>
      <t>in the organizational unit</t>
    </r>
    <r>
      <rPr>
        <b/>
        <sz val="10"/>
        <rFont val="Calibri Light"/>
        <family val="2"/>
        <scheme val="major"/>
      </rPr>
      <t xml:space="preserve"> require a certification </t>
    </r>
    <r>
      <rPr>
        <sz val="10"/>
        <rFont val="Calibri Light"/>
        <family val="2"/>
        <scheme val="major"/>
      </rPr>
      <t>(e.g., teaching, medical, accounting, etc.)?</t>
    </r>
    <r>
      <rPr>
        <b/>
        <sz val="10"/>
        <rFont val="Calibri Light"/>
        <family val="2"/>
        <scheme val="major"/>
      </rPr>
      <t xml:space="preserve"> </t>
    </r>
  </si>
  <si>
    <t>Percentage of total funds allowed to spend (will auto-calculate)</t>
  </si>
  <si>
    <r>
      <t>Toward Agency's 2017-18 Comprehensive Strategic Plan</t>
    </r>
    <r>
      <rPr>
        <sz val="10"/>
        <rFont val="Calibri Light"/>
        <family val="2"/>
        <scheme val="major"/>
      </rPr>
      <t xml:space="preserve"> (By Strategy)</t>
    </r>
  </si>
  <si>
    <r>
      <t>Toward Agency's 2018-19 Comprehensive Strategic Plan</t>
    </r>
    <r>
      <rPr>
        <sz val="10"/>
        <rFont val="Calibri Light"/>
        <family val="2"/>
        <scheme val="major"/>
      </rPr>
      <t xml:space="preserve"> (By Strategy)</t>
    </r>
  </si>
  <si>
    <t>Insert each unrelated purpose on a separate row; add as many rows as needed</t>
  </si>
  <si>
    <t>Does this person have input into the budget for the strategy?</t>
  </si>
  <si>
    <r>
      <t xml:space="preserve">Associated Performance Measures </t>
    </r>
    <r>
      <rPr>
        <sz val="10"/>
        <color theme="1"/>
        <rFont val="Calibri Light"/>
        <family val="2"/>
        <scheme val="major"/>
      </rPr>
      <t>(Please ensure each performance measure is on a separate line within the cell by typing the first associated performance measure, then press "Alt + Enter," then type the next assoc. PM, the press "Alt + Enter," and continue until all associated PMs are entered)</t>
    </r>
  </si>
  <si>
    <t>If source of funds is multi-year grant, # of years, including this year, remaining</t>
  </si>
  <si>
    <t>External restrictions (from state/federal government, grant issuer, etc.), if any, on use of funds</t>
  </si>
  <si>
    <t>WLGOS Academic, Admissions, Administrative and Counseling Departments.</t>
  </si>
  <si>
    <t>WLGOS Academic and Counseling Department</t>
  </si>
  <si>
    <t>WLGOS</t>
  </si>
  <si>
    <t>State Proviso 5.1</t>
  </si>
  <si>
    <t>Wil Lou Gray Opportunity School</t>
  </si>
  <si>
    <t>Track GED success rate</t>
  </si>
  <si>
    <t>Monitor Math TABE results</t>
  </si>
  <si>
    <t>Monitor ELA TABE results</t>
  </si>
  <si>
    <t>Provide Special Education Services</t>
  </si>
  <si>
    <t>Provide Workkeys Assessment</t>
  </si>
  <si>
    <t>Monitor student success post graduation</t>
  </si>
  <si>
    <t>Track student enrollment</t>
  </si>
  <si>
    <t>Provide weekly counseling services to all students.</t>
  </si>
  <si>
    <t>July - June</t>
  </si>
  <si>
    <t>Monitor student referrals by applications</t>
  </si>
  <si>
    <t>Monitor counties served by enrolled students</t>
  </si>
  <si>
    <r>
      <t xml:space="preserve">S.C. Code Ann.  </t>
    </r>
    <r>
      <rPr>
        <sz val="10"/>
        <rFont val="Calibri Light"/>
        <family val="2"/>
      </rPr>
      <t>§</t>
    </r>
    <r>
      <rPr>
        <sz val="10"/>
        <rFont val="Calibri Light"/>
        <family val="2"/>
        <scheme val="major"/>
      </rPr>
      <t>59-51-20</t>
    </r>
  </si>
  <si>
    <t>Serve as an alterative school cooperating with other agencies and organizations</t>
  </si>
  <si>
    <t>Provide training for persons interested in continuing their elementary or high school education with emphasis on personal development, vocational efficiency and effective citizenship.</t>
  </si>
  <si>
    <t xml:space="preserve">Cooperate with the Department of Juvenile Justice,the Family Courts, and School districts to encourage the removal of truant students when they can be appropriately served by the Opportunity School's program.. </t>
  </si>
  <si>
    <t>Provide General Education Development (GED) testing to students  that are sixteen years of age and  unable to remain enrolled due to the necessity of immediate employment or enrollment in post-secondary education.</t>
  </si>
  <si>
    <t>WLGOS Academic  Department</t>
  </si>
  <si>
    <t>Utilize funds received from the Department of Education for vocational equipment on educational program initatives.</t>
  </si>
  <si>
    <t>WLGOS Administrative and Academic Departments.</t>
  </si>
  <si>
    <t>Cooperate with the Vocational Rehabilitation Department in providing personal and social adjustments for persons with disabilities.</t>
  </si>
  <si>
    <t>Incorporate into its program, services for students ages fifteen and over who are deemed truant.</t>
  </si>
  <si>
    <t xml:space="preserve"> Proviso 5.2</t>
  </si>
  <si>
    <t xml:space="preserve"> Proviso 5.5</t>
  </si>
  <si>
    <t>SC Department of Education, SC Department of Employment and Workforce, John de la Howe School and Vocational Rehabilitation Department.</t>
  </si>
  <si>
    <t>The under-educated citizens of South Carolina would not have the opportunity to complete their education, gain job-skills training or become productive citizens.</t>
  </si>
  <si>
    <t>Students who qualify for Vocational Rehabilitation services would not have the opportunity to receive job skills training necessary to obtain employment within the realm of their abilities.</t>
  </si>
  <si>
    <t>Vocational Rehabilitation Department.</t>
  </si>
  <si>
    <t>Truant and drop-out students would not have the opportunity for an adult education and potentionally fall short of becoming productive citizens.</t>
  </si>
  <si>
    <t>SC Department of Education.</t>
  </si>
  <si>
    <t>Students would not have access to empoyability training and equipment for acquisition of new job skills.</t>
  </si>
  <si>
    <t>*</t>
  </si>
  <si>
    <t>1.Continue Adult Education GED Program
2.Provide work force training
3.Provide technology training</t>
  </si>
  <si>
    <t>1.Ensure employability assessments
2.Ensure appropriate soft skills training
3.Workforce training opporltunities</t>
  </si>
  <si>
    <t>1.Ensure work skills training
2.Ensure students have access to latest technology
3.Offer career-specific classes</t>
  </si>
  <si>
    <t>1.Continue Adult Education GED Program
2.Work with districts who do not have an adult education program.
3.</t>
  </si>
  <si>
    <t>1.Continue Adult Education GED Program
2.Continue WLGOS Proviso 5.2 to allow GED testing for students 16 years of age.
3.</t>
  </si>
  <si>
    <t>1.Continue Adult Education GED Program
2.Continue mandatory age of attendance to the end of the 16th birth year.
3.</t>
  </si>
  <si>
    <t>1.Continue Adult Education GED Program
2.Continue restrictions on Driver's License for students who become truant before the end of their 16th birth year and in special programs like ours.
3.</t>
  </si>
  <si>
    <t>GENERAL FUND</t>
  </si>
  <si>
    <t>EARMARKED</t>
  </si>
  <si>
    <t>RESTRICTED</t>
  </si>
  <si>
    <t>FEDERAL</t>
  </si>
  <si>
    <t>Non-Recurring</t>
  </si>
  <si>
    <t>All Agency</t>
  </si>
  <si>
    <t>Sale of Deliverables and Reimbursements</t>
  </si>
  <si>
    <t>Capital Reserve Fund Other State Sources</t>
  </si>
  <si>
    <t>Federal Subgrantor</t>
  </si>
  <si>
    <t>AGENCY</t>
  </si>
  <si>
    <t>General</t>
  </si>
  <si>
    <t>Earmarked</t>
  </si>
  <si>
    <t>Restricted</t>
  </si>
  <si>
    <t>SCEIS</t>
  </si>
  <si>
    <t xml:space="preserve">Return to </t>
  </si>
  <si>
    <t xml:space="preserve"> </t>
  </si>
  <si>
    <t>Cafeteria, Shower Room and Auditorium Renovations</t>
  </si>
  <si>
    <t>Dayroom for Dorm</t>
  </si>
  <si>
    <t>CampusWide Paving</t>
  </si>
  <si>
    <t xml:space="preserve">Objective 3.2.2:  Encourage secondary education </t>
  </si>
  <si>
    <t>Objective 3.2.1:  Maintain required certifications of teaching staff</t>
  </si>
  <si>
    <t>Strategy 3.2:  Provide effective staff</t>
  </si>
  <si>
    <t>Objective 3.1.2:  Provide exit inverviews to all staff</t>
  </si>
  <si>
    <t>Objective 3.1.1:  Monitor employee retention and longevity</t>
  </si>
  <si>
    <t>Strategy 3.1:  Provide quality working environment to promote healthy employee retention</t>
  </si>
  <si>
    <t>Goal 3: Maintain Human Resources standards to meet the overall mission of The Opportunity School</t>
  </si>
  <si>
    <t>Objective 2.2.4:  Monitor teacher:student ratio</t>
  </si>
  <si>
    <t>Objective 2.2.3:  Track student involvement in all extracurricular activities offered</t>
  </si>
  <si>
    <t>Objective 2.2.2:  Provide counseling services to all students</t>
  </si>
  <si>
    <t>Objective 2.2.1:  Detailed tracking of student enrollment</t>
  </si>
  <si>
    <t>Strategy 2.2: Monitor and retain student enrollment through admissions profilling</t>
  </si>
  <si>
    <t>Objective 2.1.2:  Monitor counties receiving services</t>
  </si>
  <si>
    <t>Objective 2.1.1: Monitor student application origin</t>
  </si>
  <si>
    <t xml:space="preserve">Strategy 2.1:  Increase student enrollment through enhance marketing techniques </t>
  </si>
  <si>
    <t>Goal 2: Enroll and retain student population for each 14-week session</t>
  </si>
  <si>
    <t>Objective 1.2.1  Monitor student sucess through graduate survey</t>
  </si>
  <si>
    <t>Strategy 1.2: Evaluate customer outreach upon graduation</t>
  </si>
  <si>
    <t>Strategy 1.1: Maintain and evaluate testing outcomes annually</t>
  </si>
  <si>
    <t>Goal 1: Provide productive educational services to students between the ages of 16 and
19.</t>
  </si>
  <si>
    <t>Objective 2.2.1: Detailed tracking of student enrollment</t>
  </si>
  <si>
    <t>2015-16:  Yes, Exit Survey
2016-17:  Yes, Exit Survey
2017-18:  Yes. Exit Survey</t>
  </si>
  <si>
    <t>Administration</t>
  </si>
  <si>
    <t>Support all sections with Agency Leadership,  Finance, Budgeting and Human Resources</t>
  </si>
  <si>
    <t>YES</t>
  </si>
  <si>
    <t>NO</t>
  </si>
  <si>
    <t>Admissions</t>
  </si>
  <si>
    <t>Review and interview  all applicants for compliance with the Admissions profile.  Track student post graduation</t>
  </si>
  <si>
    <t>Academics</t>
  </si>
  <si>
    <t>Core GED classes, Testing Services, Vocational Education, Media Specialist, Guidance Counseling and Prinicipal</t>
  </si>
  <si>
    <t>YES, ALL</t>
  </si>
  <si>
    <t xml:space="preserve">Medical </t>
  </si>
  <si>
    <t>Provide Health Services including Counseling and Nursing</t>
  </si>
  <si>
    <t>YES. ALL</t>
  </si>
  <si>
    <t>Residential Services</t>
  </si>
  <si>
    <t xml:space="preserve">Extracurricula Activities, Student Mentoring and Oversight;   Support the mission by working directly with students to increase retention </t>
  </si>
  <si>
    <t>Support Services</t>
  </si>
  <si>
    <t>Support all sections with Procurement, Cafeteria, and Maintenance of all facilities</t>
  </si>
  <si>
    <t xml:space="preserve">Information Technology </t>
  </si>
  <si>
    <t>Provide Support for all departments to ensure that network systems are operational and handled in the most efficient manner.</t>
  </si>
  <si>
    <t>Available FTEs: 98.41
Filled FTEs:  86.88
Temp/Grant:  5
Time Limited: 0
Part Time: 0</t>
  </si>
  <si>
    <t>Available FTEs:  98.41
Filled FTEs:   87.04
Temp/Grant: 5
Time Limited: 0
Part Time: 0</t>
  </si>
  <si>
    <t>C=I. Administration
and Prorated Share of Support Programs
III. Student Services (Residential)
IV. Support Services</t>
  </si>
  <si>
    <t>Pat G. Smith (Responsible 19 years)</t>
  </si>
  <si>
    <t>C</t>
  </si>
  <si>
    <t>A=IIA. Academic Program
II B. Vocational Education
II C. Library
and Prorated Share of Support Programs
I. Administration
III. Student Services (Residential)
IV. Support Services</t>
  </si>
  <si>
    <t>Richard S Gaines  (responsible 12 years)</t>
  </si>
  <si>
    <t>A</t>
  </si>
  <si>
    <t>1, 2, 3, 4 from Deliverables Spreadsheet</t>
  </si>
  <si>
    <t xml:space="preserve">B= II A. Academic Program
and Prorated Share of Support Programs
I. Administration
III. Student Services (Residential)
IV. Support Services </t>
  </si>
  <si>
    <t>Sarah Russell (Responsible 1 year)</t>
  </si>
  <si>
    <t>B</t>
  </si>
  <si>
    <t>SC Department of Education, SC Department of Employment and Workforce, John de la Howe School, Lexington Schoool District 2 and Vocational Rehabilitation Department.</t>
  </si>
  <si>
    <t>The Director shall prescribe the courses of study and make all rules and regulations for the government of the school, within board policy, and is responsible for its operation and management within the limitations of appropriations provided by the General Assembly.</t>
  </si>
  <si>
    <r>
      <t xml:space="preserve">S.C. Code Ann.  </t>
    </r>
    <r>
      <rPr>
        <sz val="10"/>
        <rFont val="Calibri Light"/>
        <family val="2"/>
      </rPr>
      <t>§</t>
    </r>
    <r>
      <rPr>
        <sz val="10"/>
        <rFont val="Calibri Light"/>
        <family val="2"/>
        <scheme val="major"/>
      </rPr>
      <t>59-51-50</t>
    </r>
  </si>
  <si>
    <t>Support Services and Residential Services</t>
  </si>
  <si>
    <t>Students would not have safe and modern facilities to reside.</t>
  </si>
  <si>
    <t>1.
2.
3.</t>
  </si>
  <si>
    <t>John de la Howe and South Carolina School for the Deaf and Blind.</t>
  </si>
  <si>
    <t xml:space="preserve">Note 1:  To arrive at the amounts in this worksheet., we had to spread certain department budgets/expenditures over multiple objectives and allocate ancillary costs over all objectives.   For example, Objectives 1.1.1. through 1.1.5, we cannot separate the costs because each objective is equally important and the budgeting process is based on a departmental level.  Therefore we took the expenditures for the departments involved in the objective and spread it equally over each objective.  The ancillary costs include Information Technology, Operating Costs (Water, Sewer, Electricity, Garbage Service, etc. ), Food Services, Maintenance of the Buildings, Oversight of the Students and Administration (Budgeting, Finance, and Human Resources )  </t>
  </si>
  <si>
    <t xml:space="preserve">Note 2: Funds received from Department of Education are Education Improvement Act Teacher Supplement, K-12 Technology Initiative, and Professional Development for Certified Academic Staff.  </t>
  </si>
  <si>
    <t>GED success rate</t>
  </si>
  <si>
    <t>* Current counties served is 25, but number isn't finalized until June 30, 2019.</t>
  </si>
  <si>
    <t xml:space="preserve">*This percentage is not calculated until June 30, 2019.  Responses of GED passers/Total GED passers. </t>
  </si>
  <si>
    <t xml:space="preserve">Students who received bronze level WorkKeys Cards/Total number of students tested.  </t>
  </si>
  <si>
    <t>1C</t>
  </si>
  <si>
    <t>S.C. Code Ann.  §59-51-20</t>
  </si>
  <si>
    <t>Disseminate information concerning practices that have proven to be effective in working with its students.</t>
  </si>
  <si>
    <r>
      <t xml:space="preserve">S.C. Code Ann.  </t>
    </r>
    <r>
      <rPr>
        <sz val="10"/>
        <rFont val="Calibri Light"/>
        <family val="2"/>
      </rPr>
      <t>§</t>
    </r>
    <r>
      <rPr>
        <sz val="10"/>
        <rFont val="Calibri Light"/>
        <family val="2"/>
        <scheme val="major"/>
      </rPr>
      <t>59-65-470</t>
    </r>
  </si>
  <si>
    <t>To enable the Wil Lou Gray Opportunity School to inform dropouts of the school's academic and vocational training programs, the school is authorized to contact the attendance supervisors or principals at the various high schools or school districts of this State at reasonable intervals for the purpose of receiving access to the names and addresses of students reported by the supervisors and principals to be dropouts, and the attendance supervisors and principals must supply this information to the Wil Lou Gray Opportunity School.</t>
  </si>
  <si>
    <t>Trimester</t>
  </si>
  <si>
    <t>Successful Bronze, Gold and Platinum Workkeys Cards achieved.</t>
  </si>
  <si>
    <t>Monitor Student enrollment</t>
  </si>
  <si>
    <t>Capture student referrals by applications</t>
  </si>
  <si>
    <t>1. Encourage all school districts to inform students of Wil Lou Gray Opportunity School if truant or in need of the program.
2. Mandate all school districts to share names of drop-out students with Wil Lou Gray Opportunity School.
3.</t>
  </si>
  <si>
    <t>1.Continue Adult Education GED Program
2.Work with districts adult education programs who may benefit from Wil Lou Gray Opportunity School.
3.</t>
  </si>
  <si>
    <t>Provide Special Education Services per SCDOE Laws in compliance with student's IEP or 504 plans.</t>
  </si>
  <si>
    <t>Monthly gains in Math TABE results.</t>
  </si>
  <si>
    <t>Monthly gains in ELA TABE results.</t>
  </si>
  <si>
    <t xml:space="preserve">Counties served </t>
  </si>
  <si>
    <t>Survey student success post GED graduation.</t>
  </si>
  <si>
    <t>*This target is not calculated until the end of the last trimester.</t>
  </si>
  <si>
    <t>*This target is not calculated until the end of each trimester.</t>
  </si>
  <si>
    <t>Note 1</t>
  </si>
  <si>
    <t>Received from SC Dept of Education (NOTE 2)</t>
  </si>
  <si>
    <t>Objective 1.1.1 Monitor and Evaluate GED Results to determine Instructional Methods Adaption</t>
  </si>
  <si>
    <t>Objective 1.1.2 Monitor and Evaluate Math TABE results to determine Instructional Methods Adaption</t>
  </si>
  <si>
    <t>Objective 1.1.3 Monitor  and Evaluate ELA TABE results to determine Instructional Methods Adaption</t>
  </si>
  <si>
    <t>Objective 1.1.4 Provide effective special needs educational services in compliance with Federal/State Laws, Rules and Regulations</t>
  </si>
  <si>
    <t>Objective 1.1.5 Provide WorkKeys Assessment and Vocational Education to ensure work readiness of students.</t>
  </si>
  <si>
    <t>Prior to receiving these report guidelines, did the agency have a comprehensive strategic plan?  YES(enter Yes or No after the question mark in this cell)</t>
  </si>
  <si>
    <r>
      <rPr>
        <u/>
        <sz val="10"/>
        <color theme="1"/>
        <rFont val="Calibri Light"/>
        <family val="2"/>
        <scheme val="major"/>
      </rPr>
      <t>Mission</t>
    </r>
    <r>
      <rPr>
        <sz val="10"/>
        <color theme="1"/>
        <rFont val="Calibri Light"/>
        <family val="2"/>
        <scheme val="major"/>
      </rPr>
      <t xml:space="preserve">:  Serve citizens of South Carolina between ages sixteen and nineteen years of age who are at risk of being retained in their grade, dropping out of school, not completing their education, not transistioning to the workforce, or truancy due to factors in their environment which impedes their ability to stay in school.  
</t>
    </r>
    <r>
      <rPr>
        <u/>
        <sz val="10"/>
        <color theme="1"/>
        <rFont val="Calibri Light"/>
        <family val="2"/>
        <scheme val="major"/>
      </rPr>
      <t>Legal Basis</t>
    </r>
    <r>
      <rPr>
        <sz val="10"/>
        <color theme="1"/>
        <rFont val="Calibri Light"/>
        <family val="2"/>
        <scheme val="major"/>
      </rPr>
      <t>:  SC Code of Laws Section 59-51-20</t>
    </r>
  </si>
  <si>
    <r>
      <rPr>
        <u/>
        <sz val="10"/>
        <color theme="1"/>
        <rFont val="Calibri Light"/>
        <family val="2"/>
        <scheme val="major"/>
      </rPr>
      <t>Vision</t>
    </r>
    <r>
      <rPr>
        <sz val="10"/>
        <color theme="1"/>
        <rFont val="Calibri Light"/>
        <family val="2"/>
        <scheme val="major"/>
      </rPr>
      <t xml:space="preserve">:  Prepare at-risk students to return to their communities equipped with learning, life skills and self worth to contribute in a meaningful way.
</t>
    </r>
    <r>
      <rPr>
        <u/>
        <sz val="10"/>
        <color theme="1"/>
        <rFont val="Calibri Light"/>
        <family val="2"/>
        <scheme val="major"/>
      </rPr>
      <t>Legal Basis</t>
    </r>
    <r>
      <rPr>
        <sz val="10"/>
        <color theme="1"/>
        <rFont val="Calibri Light"/>
        <family val="2"/>
        <scheme val="major"/>
      </rPr>
      <t>: SC Code of Laws Section 59-51-20</t>
    </r>
  </si>
  <si>
    <r>
      <t>2018-2019 Comprehensive Strategic Plan Part and Description</t>
    </r>
    <r>
      <rPr>
        <sz val="10"/>
        <rFont val="Calibri Light"/>
        <family val="2"/>
        <scheme val="major"/>
      </rPr>
      <t xml:space="preserve">
(e.g., Goal 1 - Insert Goal 1; Strategy 1.1 - Insert Strategy 1.1)</t>
    </r>
    <r>
      <rPr>
        <b/>
        <sz val="10"/>
        <rFont val="Calibri Light"/>
        <family val="2"/>
        <scheme val="maj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</si>
</sst>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4" formatCode="_(&quot;$&quot;* #,##0.00_);_(&quot;$&quot;* \(#,##0.00\);_(&quot;$&quot;* &quot;-&quot;??_);_(@_)"/>
    <numFmt numFmtId="164" formatCode="&quot;$&quot;#,##0"/>
    <numFmt numFmtId="165" formatCode="[$-409]mmmm\ d\,\ yyyy;@"/>
    <numFmt numFmtId="166" formatCode="_(&quot;$&quot;* #,##0_);_(&quot;$&quot;* \(#,##0\);_(&quot;$&quot;* &quot;-&quot;??_);_(@_)"/>
    <numFmt numFmtId="167" formatCode="0.0%"/>
  </numFmts>
  <fonts count="31" x14ac:knownFonts="1">
    <font>
      <sz val="10"/>
      <color theme="1"/>
      <name val="Arial"/>
      <family val="2"/>
    </font>
    <font>
      <sz val="10"/>
      <color theme="1"/>
      <name val="Calibri Light"/>
      <family val="2"/>
      <scheme val="major"/>
    </font>
    <font>
      <u/>
      <sz val="10"/>
      <color theme="1"/>
      <name val="Calibri Light"/>
      <family val="2"/>
      <scheme val="major"/>
    </font>
    <font>
      <b/>
      <i/>
      <sz val="10"/>
      <color theme="1"/>
      <name val="Calibri Light"/>
      <family val="2"/>
      <scheme val="major"/>
    </font>
    <font>
      <i/>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sz val="10"/>
      <color theme="0"/>
      <name val="Calibri Light"/>
      <family val="2"/>
      <scheme val="major"/>
    </font>
    <font>
      <b/>
      <u/>
      <sz val="10"/>
      <name val="Calibri Light"/>
      <family val="2"/>
      <scheme val="major"/>
    </font>
    <font>
      <b/>
      <sz val="12"/>
      <color theme="0"/>
      <name val="Calibri Light"/>
      <family val="2"/>
      <scheme val="major"/>
    </font>
    <font>
      <u/>
      <sz val="10"/>
      <name val="Calibri Light"/>
      <family val="2"/>
      <scheme val="major"/>
    </font>
    <font>
      <b/>
      <sz val="12"/>
      <name val="Calibri Light"/>
      <family val="2"/>
      <scheme val="major"/>
    </font>
    <font>
      <b/>
      <sz val="12"/>
      <color theme="1"/>
      <name val="Calibri Light"/>
      <family val="2"/>
      <scheme val="major"/>
    </font>
    <font>
      <b/>
      <u/>
      <sz val="10"/>
      <color theme="0"/>
      <name val="Calibri Light"/>
      <family val="2"/>
      <scheme val="major"/>
    </font>
    <font>
      <sz val="10"/>
      <name val="Calibri Light"/>
      <family val="2"/>
    </font>
    <font>
      <sz val="10"/>
      <color theme="1"/>
      <name val="Arial"/>
      <family val="2"/>
    </font>
    <font>
      <sz val="11"/>
      <color indexed="9"/>
      <name val="Calibri"/>
      <family val="2"/>
    </font>
    <font>
      <sz val="11"/>
      <color indexed="8"/>
      <name val="Calibri"/>
      <family val="2"/>
    </font>
    <font>
      <sz val="8"/>
      <name val="Arial"/>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0"/>
      <color rgb="FF000000"/>
      <name val="Calibri Light"/>
      <family val="2"/>
      <scheme val="major"/>
    </font>
  </fonts>
  <fills count="4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top/>
      <bottom/>
      <diagonal/>
    </border>
  </borders>
  <cellStyleXfs count="64">
    <xf numFmtId="0" fontId="0" fillId="0" borderId="0"/>
    <xf numFmtId="0" fontId="18" fillId="0" borderId="0"/>
    <xf numFmtId="44" fontId="18" fillId="0" borderId="0" applyFont="0" applyFill="0" applyBorder="0" applyAlignment="0" applyProtection="0"/>
    <xf numFmtId="9" fontId="18" fillId="0" borderId="0" applyFont="0" applyFill="0" applyBorder="0" applyAlignment="0" applyProtection="0"/>
    <xf numFmtId="0" fontId="20" fillId="7" borderId="0" applyNumberFormat="0" applyBorder="0" applyAlignment="0" applyProtection="0"/>
    <xf numFmtId="0" fontId="20" fillId="8" borderId="0" applyNumberFormat="0" applyBorder="0" applyAlignment="0" applyProtection="0"/>
    <xf numFmtId="0" fontId="19"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19" fillId="15" borderId="0" applyNumberFormat="0" applyBorder="0" applyAlignment="0" applyProtection="0"/>
    <xf numFmtId="0" fontId="20" fillId="10" borderId="0" applyNumberFormat="0" applyBorder="0" applyAlignment="0" applyProtection="0"/>
    <xf numFmtId="0" fontId="20" fillId="16" borderId="0" applyNumberFormat="0" applyBorder="0" applyAlignment="0" applyProtection="0"/>
    <xf numFmtId="0" fontId="19" fillId="11"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19" fillId="9"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19" fillId="21" borderId="0" applyNumberFormat="0" applyBorder="0" applyAlignment="0" applyProtection="0"/>
    <xf numFmtId="4" fontId="21" fillId="22" borderId="39" applyNumberFormat="0" applyProtection="0">
      <alignment vertical="center"/>
    </xf>
    <xf numFmtId="4" fontId="22" fillId="23" borderId="39" applyNumberFormat="0" applyProtection="0">
      <alignment vertical="center"/>
    </xf>
    <xf numFmtId="4" fontId="21" fillId="23" borderId="39" applyNumberFormat="0" applyProtection="0">
      <alignment horizontal="left" vertical="center" indent="1"/>
    </xf>
    <xf numFmtId="0" fontId="23" fillId="22" borderId="40" applyNumberFormat="0" applyProtection="0">
      <alignment horizontal="left" vertical="top" indent="1"/>
    </xf>
    <xf numFmtId="4" fontId="21" fillId="24" borderId="39" applyNumberFormat="0" applyProtection="0">
      <alignment horizontal="left" vertical="center" indent="1"/>
    </xf>
    <xf numFmtId="4" fontId="21" fillId="25" borderId="39" applyNumberFormat="0" applyProtection="0">
      <alignment horizontal="right" vertical="center"/>
    </xf>
    <xf numFmtId="4" fontId="21" fillId="26" borderId="39" applyNumberFormat="0" applyProtection="0">
      <alignment horizontal="right" vertical="center"/>
    </xf>
    <xf numFmtId="4" fontId="21" fillId="27" borderId="41" applyNumberFormat="0" applyProtection="0">
      <alignment horizontal="right" vertical="center"/>
    </xf>
    <xf numFmtId="4" fontId="21" fillId="28" borderId="39" applyNumberFormat="0" applyProtection="0">
      <alignment horizontal="right" vertical="center"/>
    </xf>
    <xf numFmtId="4" fontId="21" fillId="29" borderId="39" applyNumberFormat="0" applyProtection="0">
      <alignment horizontal="right" vertical="center"/>
    </xf>
    <xf numFmtId="4" fontId="21" fillId="30" borderId="39" applyNumberFormat="0" applyProtection="0">
      <alignment horizontal="right" vertical="center"/>
    </xf>
    <xf numFmtId="4" fontId="21" fillId="31" borderId="39" applyNumberFormat="0" applyProtection="0">
      <alignment horizontal="right" vertical="center"/>
    </xf>
    <xf numFmtId="4" fontId="21" fillId="32" borderId="39" applyNumberFormat="0" applyProtection="0">
      <alignment horizontal="right" vertical="center"/>
    </xf>
    <xf numFmtId="4" fontId="21" fillId="33" borderId="39" applyNumberFormat="0" applyProtection="0">
      <alignment horizontal="right" vertical="center"/>
    </xf>
    <xf numFmtId="4" fontId="21" fillId="34" borderId="41" applyNumberFormat="0" applyProtection="0">
      <alignment horizontal="left" vertical="center" indent="1"/>
    </xf>
    <xf numFmtId="4" fontId="24" fillId="35" borderId="41" applyNumberFormat="0" applyProtection="0">
      <alignment horizontal="left" vertical="center" indent="1"/>
    </xf>
    <xf numFmtId="4" fontId="24" fillId="35" borderId="41" applyNumberFormat="0" applyProtection="0">
      <alignment horizontal="left" vertical="center" indent="1"/>
    </xf>
    <xf numFmtId="4" fontId="21" fillId="36" borderId="39" applyNumberFormat="0" applyProtection="0">
      <alignment horizontal="right" vertical="center"/>
    </xf>
    <xf numFmtId="4" fontId="21" fillId="37" borderId="41" applyNumberFormat="0" applyProtection="0">
      <alignment horizontal="left" vertical="center" indent="1"/>
    </xf>
    <xf numFmtId="4" fontId="21" fillId="36" borderId="41" applyNumberFormat="0" applyProtection="0">
      <alignment horizontal="left" vertical="center" indent="1"/>
    </xf>
    <xf numFmtId="0" fontId="21" fillId="38" borderId="39" applyNumberFormat="0" applyProtection="0">
      <alignment horizontal="left" vertical="center" indent="1"/>
    </xf>
    <xf numFmtId="0" fontId="21" fillId="35" borderId="40" applyNumberFormat="0" applyProtection="0">
      <alignment horizontal="left" vertical="top" indent="1"/>
    </xf>
    <xf numFmtId="0" fontId="21" fillId="39" borderId="39" applyNumberFormat="0" applyProtection="0">
      <alignment horizontal="left" vertical="center" indent="1"/>
    </xf>
    <xf numFmtId="0" fontId="21" fillId="36" borderId="40" applyNumberFormat="0" applyProtection="0">
      <alignment horizontal="left" vertical="top" indent="1"/>
    </xf>
    <xf numFmtId="0" fontId="21" fillId="40" borderId="39" applyNumberFormat="0" applyProtection="0">
      <alignment horizontal="left" vertical="center" indent="1"/>
    </xf>
    <xf numFmtId="0" fontId="21" fillId="40" borderId="40" applyNumberFormat="0" applyProtection="0">
      <alignment horizontal="left" vertical="top" indent="1"/>
    </xf>
    <xf numFmtId="0" fontId="21" fillId="37" borderId="39" applyNumberFormat="0" applyProtection="0">
      <alignment horizontal="left" vertical="center" indent="1"/>
    </xf>
    <xf numFmtId="0" fontId="21" fillId="37" borderId="40" applyNumberFormat="0" applyProtection="0">
      <alignment horizontal="left" vertical="top" indent="1"/>
    </xf>
    <xf numFmtId="0" fontId="21" fillId="41" borderId="42" applyNumberFormat="0">
      <protection locked="0"/>
    </xf>
    <xf numFmtId="0" fontId="25" fillId="35" borderId="43" applyBorder="0"/>
    <xf numFmtId="4" fontId="26" fillId="42" borderId="40" applyNumberFormat="0" applyProtection="0">
      <alignment vertical="center"/>
    </xf>
    <xf numFmtId="4" fontId="22" fillId="43" borderId="1" applyNumberFormat="0" applyProtection="0">
      <alignment vertical="center"/>
    </xf>
    <xf numFmtId="4" fontId="26" fillId="38" borderId="40" applyNumberFormat="0" applyProtection="0">
      <alignment horizontal="left" vertical="center" indent="1"/>
    </xf>
    <xf numFmtId="0" fontId="26" fillId="42" borderId="40" applyNumberFormat="0" applyProtection="0">
      <alignment horizontal="left" vertical="top" indent="1"/>
    </xf>
    <xf numFmtId="4" fontId="21" fillId="0" borderId="39" applyNumberFormat="0" applyProtection="0">
      <alignment horizontal="right" vertical="center"/>
    </xf>
    <xf numFmtId="4" fontId="22" fillId="44" borderId="39" applyNumberFormat="0" applyProtection="0">
      <alignment horizontal="right" vertical="center"/>
    </xf>
    <xf numFmtId="4" fontId="21" fillId="24" borderId="39" applyNumberFormat="0" applyProtection="0">
      <alignment horizontal="left" vertical="center" indent="1"/>
    </xf>
    <xf numFmtId="0" fontId="26" fillId="36" borderId="40" applyNumberFormat="0" applyProtection="0">
      <alignment horizontal="left" vertical="top" indent="1"/>
    </xf>
    <xf numFmtId="4" fontId="27" fillId="45" borderId="41" applyNumberFormat="0" applyProtection="0">
      <alignment horizontal="left" vertical="center" indent="1"/>
    </xf>
    <xf numFmtId="0" fontId="21" fillId="46" borderId="1"/>
    <xf numFmtId="4" fontId="28" fillId="41" borderId="39" applyNumberFormat="0" applyProtection="0">
      <alignment horizontal="right" vertical="center"/>
    </xf>
    <xf numFmtId="0" fontId="29" fillId="0" borderId="0" applyNumberFormat="0" applyFill="0" applyBorder="0" applyAlignment="0" applyProtection="0"/>
  </cellStyleXfs>
  <cellXfs count="335">
    <xf numFmtId="0" fontId="0" fillId="0" borderId="0" xfId="0"/>
    <xf numFmtId="0" fontId="5" fillId="0" borderId="1" xfId="0" applyFont="1" applyBorder="1" applyAlignment="1">
      <alignment horizontal="left" vertical="top" wrapText="1"/>
    </xf>
    <xf numFmtId="0" fontId="5" fillId="2" borderId="1" xfId="0" applyFont="1" applyFill="1" applyBorder="1" applyAlignment="1">
      <alignment horizontal="left" vertical="top" wrapText="1"/>
    </xf>
    <xf numFmtId="0" fontId="1" fillId="0" borderId="1" xfId="0" applyFont="1" applyFill="1" applyBorder="1" applyAlignment="1">
      <alignment horizontal="left" vertical="top" wrapText="1"/>
    </xf>
    <xf numFmtId="49" fontId="1" fillId="0" borderId="0" xfId="0" applyNumberFormat="1" applyFont="1" applyBorder="1" applyAlignment="1">
      <alignment horizontal="left" vertical="top" wrapText="1"/>
    </xf>
    <xf numFmtId="14" fontId="1" fillId="0" borderId="0" xfId="0" applyNumberFormat="1" applyFont="1" applyBorder="1" applyAlignment="1">
      <alignment horizontal="left" vertical="top" wrapText="1"/>
    </xf>
    <xf numFmtId="0" fontId="1"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0" borderId="0" xfId="0" applyFont="1" applyBorder="1" applyAlignment="1">
      <alignment horizontal="left" vertical="top" wrapText="1"/>
    </xf>
    <xf numFmtId="0" fontId="7" fillId="2" borderId="1"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0" borderId="0" xfId="0" applyFont="1" applyBorder="1" applyAlignment="1">
      <alignment horizontal="left" vertical="top" wrapText="1"/>
    </xf>
    <xf numFmtId="0" fontId="8" fillId="0" borderId="1" xfId="0" applyFont="1" applyFill="1" applyBorder="1" applyAlignment="1">
      <alignment horizontal="left" vertical="top" wrapText="1"/>
    </xf>
    <xf numFmtId="0" fontId="8" fillId="0" borderId="0" xfId="0" applyFont="1" applyAlignment="1">
      <alignment horizontal="left" vertical="top" wrapText="1"/>
    </xf>
    <xf numFmtId="0" fontId="8" fillId="2" borderId="1" xfId="0" applyFont="1" applyFill="1" applyBorder="1" applyAlignment="1">
      <alignment horizontal="left" vertical="top" wrapText="1"/>
    </xf>
    <xf numFmtId="0" fontId="1" fillId="3" borderId="0" xfId="0" applyFont="1" applyFill="1" applyAlignment="1">
      <alignment horizontal="left" vertical="top" wrapText="1"/>
    </xf>
    <xf numFmtId="0" fontId="8" fillId="0" borderId="0" xfId="0" applyFont="1" applyFill="1" applyBorder="1" applyAlignment="1">
      <alignment horizontal="center" vertical="top" wrapText="1"/>
    </xf>
    <xf numFmtId="0" fontId="5" fillId="0" borderId="3" xfId="0" applyFont="1" applyBorder="1" applyAlignment="1">
      <alignment horizontal="left" vertical="top" wrapText="1"/>
    </xf>
    <xf numFmtId="0" fontId="1" fillId="0" borderId="0" xfId="0" applyFont="1" applyAlignment="1">
      <alignment horizontal="left" vertical="top" wrapText="1"/>
    </xf>
    <xf numFmtId="0" fontId="8" fillId="0" borderId="1" xfId="0" applyFont="1" applyFill="1" applyBorder="1" applyAlignment="1">
      <alignment horizontal="center" vertical="top" wrapText="1"/>
    </xf>
    <xf numFmtId="10" fontId="1" fillId="0" borderId="0" xfId="0" applyNumberFormat="1" applyFont="1" applyAlignment="1">
      <alignment horizontal="left" vertical="top" wrapText="1"/>
    </xf>
    <xf numFmtId="0" fontId="1" fillId="0" borderId="1" xfId="0" applyFont="1" applyBorder="1" applyAlignment="1">
      <alignment horizontal="left" vertical="top" wrapText="1"/>
    </xf>
    <xf numFmtId="0" fontId="10" fillId="4" borderId="0" xfId="0" applyFont="1" applyFill="1" applyAlignment="1">
      <alignment wrapText="1"/>
    </xf>
    <xf numFmtId="0" fontId="1" fillId="0" borderId="0" xfId="0" applyFont="1" applyAlignment="1">
      <alignment wrapText="1"/>
    </xf>
    <xf numFmtId="0" fontId="6" fillId="0" borderId="0" xfId="0" applyFont="1" applyAlignment="1">
      <alignment wrapText="1"/>
    </xf>
    <xf numFmtId="0" fontId="6" fillId="0" borderId="0" xfId="0" applyFont="1" applyAlignment="1">
      <alignment horizontal="left" vertical="top" wrapText="1"/>
    </xf>
    <xf numFmtId="0" fontId="6" fillId="0" borderId="0" xfId="0" applyFont="1" applyBorder="1" applyAlignment="1">
      <alignment wrapText="1"/>
    </xf>
    <xf numFmtId="0" fontId="1" fillId="0" borderId="0" xfId="0" applyFont="1" applyBorder="1" applyAlignment="1">
      <alignment wrapText="1"/>
    </xf>
    <xf numFmtId="0" fontId="11" fillId="0" borderId="0" xfId="0"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1" xfId="0" applyFont="1" applyFill="1" applyBorder="1" applyAlignment="1">
      <alignment horizontal="left" vertical="top" wrapText="1"/>
    </xf>
    <xf numFmtId="0" fontId="1" fillId="0" borderId="0" xfId="0" applyFont="1" applyFill="1" applyBorder="1" applyAlignment="1">
      <alignment horizontal="left" vertical="top" wrapText="1"/>
    </xf>
    <xf numFmtId="15" fontId="1" fillId="0" borderId="1" xfId="0" applyNumberFormat="1" applyFont="1" applyBorder="1" applyAlignment="1">
      <alignment horizontal="left" vertical="top" wrapText="1"/>
    </xf>
    <xf numFmtId="0" fontId="0" fillId="0" borderId="0" xfId="0" applyBorder="1" applyAlignment="1">
      <alignment horizontal="left" vertical="top" wrapText="1"/>
    </xf>
    <xf numFmtId="9" fontId="1" fillId="6" borderId="1" xfId="0" applyNumberFormat="1" applyFont="1" applyFill="1" applyBorder="1" applyAlignment="1">
      <alignment horizontal="left" vertical="top" wrapText="1"/>
    </xf>
    <xf numFmtId="9" fontId="1" fillId="0" borderId="1" xfId="0" applyNumberFormat="1" applyFont="1" applyFill="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7" fillId="0" borderId="0" xfId="1" applyFont="1" applyFill="1" applyBorder="1" applyAlignment="1">
      <alignment vertical="top" wrapText="1"/>
    </xf>
    <xf numFmtId="0" fontId="8" fillId="0" borderId="0" xfId="1" applyFont="1" applyFill="1" applyBorder="1" applyAlignment="1">
      <alignment horizontal="left" vertical="top" wrapText="1"/>
    </xf>
    <xf numFmtId="164" fontId="11" fillId="0" borderId="13" xfId="1" applyNumberFormat="1" applyFont="1" applyFill="1" applyBorder="1" applyAlignment="1">
      <alignment horizontal="right" vertical="top" wrapText="1"/>
    </xf>
    <xf numFmtId="0" fontId="13" fillId="6" borderId="13" xfId="1" applyFont="1" applyFill="1" applyBorder="1" applyAlignment="1">
      <alignment horizontal="right" vertical="top" wrapText="1"/>
    </xf>
    <xf numFmtId="0" fontId="13" fillId="0" borderId="13" xfId="1" applyFont="1" applyFill="1" applyBorder="1" applyAlignment="1">
      <alignment horizontal="right" vertical="top" wrapText="1"/>
    </xf>
    <xf numFmtId="164" fontId="5" fillId="0" borderId="0" xfId="1" applyNumberFormat="1" applyFont="1" applyFill="1" applyBorder="1" applyAlignment="1">
      <alignment horizontal="right" vertical="top" wrapText="1"/>
    </xf>
    <xf numFmtId="0" fontId="1" fillId="6" borderId="0" xfId="1" applyFont="1" applyFill="1" applyBorder="1" applyAlignment="1">
      <alignment horizontal="right" vertical="top" wrapText="1"/>
    </xf>
    <xf numFmtId="0" fontId="1" fillId="0" borderId="0" xfId="1" applyFont="1" applyFill="1" applyBorder="1" applyAlignment="1">
      <alignment horizontal="right" vertical="top" wrapText="1"/>
    </xf>
    <xf numFmtId="42" fontId="1" fillId="6" borderId="0" xfId="1" applyNumberFormat="1" applyFont="1" applyFill="1" applyBorder="1" applyAlignment="1">
      <alignment horizontal="right" vertical="top" wrapText="1"/>
    </xf>
    <xf numFmtId="42" fontId="1" fillId="0" borderId="0" xfId="1" applyNumberFormat="1" applyFont="1" applyFill="1" applyBorder="1" applyAlignment="1">
      <alignment horizontal="right" vertical="top" wrapText="1"/>
    </xf>
    <xf numFmtId="164" fontId="11" fillId="0" borderId="0" xfId="1" applyNumberFormat="1" applyFont="1" applyFill="1" applyBorder="1" applyAlignment="1">
      <alignment horizontal="right" vertical="top" wrapText="1"/>
    </xf>
    <xf numFmtId="42" fontId="5" fillId="2" borderId="0" xfId="1" applyNumberFormat="1" applyFont="1" applyFill="1" applyBorder="1" applyAlignment="1">
      <alignment horizontal="right" vertical="top" wrapText="1"/>
    </xf>
    <xf numFmtId="42" fontId="1" fillId="2" borderId="0" xfId="1" applyNumberFormat="1" applyFont="1" applyFill="1" applyBorder="1" applyAlignment="1">
      <alignment horizontal="left" vertical="top" wrapText="1"/>
    </xf>
    <xf numFmtId="164" fontId="5" fillId="0" borderId="0" xfId="1" applyNumberFormat="1" applyFont="1" applyFill="1" applyBorder="1" applyAlignment="1">
      <alignment horizontal="center" vertical="top" wrapText="1"/>
    </xf>
    <xf numFmtId="164" fontId="1" fillId="0" borderId="0" xfId="1" applyNumberFormat="1" applyFont="1" applyFill="1" applyBorder="1" applyAlignment="1">
      <alignment horizontal="right" vertical="top" wrapText="1"/>
    </xf>
    <xf numFmtId="42" fontId="7" fillId="0" borderId="0" xfId="1" applyNumberFormat="1" applyFont="1" applyFill="1" applyBorder="1" applyAlignment="1">
      <alignment horizontal="center" vertical="top" wrapText="1"/>
    </xf>
    <xf numFmtId="42" fontId="8" fillId="6" borderId="0" xfId="1" applyNumberFormat="1" applyFont="1" applyFill="1" applyBorder="1" applyAlignment="1">
      <alignment horizontal="right" vertical="top" wrapText="1"/>
    </xf>
    <xf numFmtId="42" fontId="1" fillId="0" borderId="0" xfId="1" applyNumberFormat="1" applyFont="1" applyFill="1" applyBorder="1" applyAlignment="1">
      <alignment horizontal="left" vertical="top" wrapText="1"/>
    </xf>
    <xf numFmtId="42" fontId="5" fillId="0" borderId="28" xfId="1" applyNumberFormat="1" applyFont="1" applyFill="1" applyBorder="1" applyAlignment="1">
      <alignment horizontal="right" vertical="top" wrapText="1"/>
    </xf>
    <xf numFmtId="42" fontId="8" fillId="6" borderId="28" xfId="1" applyNumberFormat="1" applyFont="1" applyFill="1" applyBorder="1" applyAlignment="1">
      <alignment horizontal="right" vertical="top" wrapText="1"/>
    </xf>
    <xf numFmtId="42" fontId="1" fillId="0" borderId="28" xfId="1" applyNumberFormat="1" applyFont="1" applyFill="1" applyBorder="1" applyAlignment="1">
      <alignment horizontal="left" vertical="top" wrapText="1"/>
    </xf>
    <xf numFmtId="42" fontId="1" fillId="6" borderId="28" xfId="1" applyNumberFormat="1" applyFont="1" applyFill="1" applyBorder="1" applyAlignment="1">
      <alignment horizontal="right" vertical="top" wrapText="1"/>
    </xf>
    <xf numFmtId="42" fontId="5" fillId="2" borderId="25" xfId="1" applyNumberFormat="1" applyFont="1" applyFill="1" applyBorder="1" applyAlignment="1">
      <alignment horizontal="right" vertical="top" wrapText="1"/>
    </xf>
    <xf numFmtId="42" fontId="1" fillId="2" borderId="25" xfId="1" applyNumberFormat="1" applyFont="1" applyFill="1" applyBorder="1" applyAlignment="1">
      <alignment horizontal="left" vertical="top" wrapText="1"/>
    </xf>
    <xf numFmtId="42" fontId="5" fillId="0" borderId="0" xfId="1" applyNumberFormat="1" applyFont="1" applyFill="1" applyBorder="1" applyAlignment="1">
      <alignment horizontal="right" vertical="top" wrapText="1"/>
    </xf>
    <xf numFmtId="42" fontId="8" fillId="0" borderId="0" xfId="1" applyNumberFormat="1" applyFont="1" applyFill="1" applyBorder="1" applyAlignment="1">
      <alignment horizontal="right" vertical="top" wrapText="1"/>
    </xf>
    <xf numFmtId="164" fontId="8" fillId="0" borderId="0" xfId="1" applyNumberFormat="1" applyFont="1" applyFill="1" applyBorder="1" applyAlignment="1">
      <alignment horizontal="right" vertical="top" wrapText="1"/>
    </xf>
    <xf numFmtId="0" fontId="4" fillId="0" borderId="0" xfId="1" applyFont="1" applyFill="1" applyBorder="1" applyAlignment="1">
      <alignment horizontal="right" vertical="top" wrapText="1"/>
    </xf>
    <xf numFmtId="164" fontId="8" fillId="0" borderId="13" xfId="1" applyNumberFormat="1" applyFont="1" applyFill="1" applyBorder="1" applyAlignment="1">
      <alignment horizontal="right" vertical="top" wrapText="1"/>
    </xf>
    <xf numFmtId="0" fontId="4" fillId="0" borderId="13" xfId="1" applyFont="1" applyFill="1" applyBorder="1" applyAlignment="1">
      <alignment horizontal="right" vertical="top" wrapText="1"/>
    </xf>
    <xf numFmtId="42" fontId="8" fillId="0" borderId="28" xfId="1" applyNumberFormat="1" applyFont="1" applyFill="1" applyBorder="1" applyAlignment="1">
      <alignment horizontal="right" vertical="top" wrapText="1"/>
    </xf>
    <xf numFmtId="42" fontId="8" fillId="2" borderId="0" xfId="1" applyNumberFormat="1" applyFont="1" applyFill="1" applyBorder="1" applyAlignment="1">
      <alignment horizontal="right" vertical="top" wrapText="1"/>
    </xf>
    <xf numFmtId="42" fontId="1" fillId="6" borderId="25" xfId="1" applyNumberFormat="1" applyFont="1" applyFill="1" applyBorder="1" applyAlignment="1">
      <alignment horizontal="right" vertical="top" wrapText="1"/>
    </xf>
    <xf numFmtId="10" fontId="1" fillId="0" borderId="25" xfId="1" applyNumberFormat="1" applyFont="1" applyFill="1" applyBorder="1" applyAlignment="1">
      <alignment horizontal="right" vertical="top" wrapText="1"/>
    </xf>
    <xf numFmtId="10" fontId="1" fillId="6" borderId="25" xfId="1" applyNumberFormat="1" applyFont="1" applyFill="1" applyBorder="1" applyAlignment="1">
      <alignment horizontal="right" vertical="top" wrapText="1"/>
    </xf>
    <xf numFmtId="164" fontId="8" fillId="0" borderId="0" xfId="1" applyNumberFormat="1" applyFont="1" applyFill="1" applyBorder="1" applyAlignment="1">
      <alignment horizontal="left" vertical="top" wrapText="1"/>
    </xf>
    <xf numFmtId="0" fontId="1" fillId="0" borderId="13" xfId="1" applyFont="1" applyFill="1" applyBorder="1" applyAlignment="1">
      <alignment horizontal="left" vertical="top" wrapText="1"/>
    </xf>
    <xf numFmtId="0" fontId="5" fillId="0" borderId="0" xfId="1" applyFont="1" applyFill="1" applyBorder="1" applyAlignment="1">
      <alignment horizontal="right" vertical="top" wrapText="1"/>
    </xf>
    <xf numFmtId="164" fontId="1" fillId="6" borderId="0" xfId="1" applyNumberFormat="1" applyFont="1" applyFill="1" applyBorder="1" applyAlignment="1">
      <alignment horizontal="right" vertical="top" wrapText="1"/>
    </xf>
    <xf numFmtId="0" fontId="5" fillId="0" borderId="0" xfId="1" applyFont="1" applyFill="1" applyBorder="1" applyAlignment="1">
      <alignment horizontal="center" vertical="top" wrapText="1"/>
    </xf>
    <xf numFmtId="0" fontId="8" fillId="0" borderId="0" xfId="1" applyFont="1" applyFill="1" applyBorder="1" applyAlignment="1">
      <alignment horizontal="right" vertical="top" wrapText="1"/>
    </xf>
    <xf numFmtId="164" fontId="1" fillId="0" borderId="0" xfId="1" applyNumberFormat="1" applyFont="1" applyFill="1" applyBorder="1" applyAlignment="1">
      <alignment horizontal="left" vertical="top" wrapText="1"/>
    </xf>
    <xf numFmtId="0" fontId="7" fillId="0" borderId="0" xfId="1" applyNumberFormat="1" applyFont="1" applyFill="1" applyBorder="1" applyAlignment="1">
      <alignment horizontal="right" vertical="top" wrapText="1"/>
    </xf>
    <xf numFmtId="0" fontId="1" fillId="6" borderId="0" xfId="1" applyNumberFormat="1" applyFont="1" applyFill="1" applyBorder="1" applyAlignment="1">
      <alignment horizontal="right" vertical="top" wrapText="1"/>
    </xf>
    <xf numFmtId="0" fontId="1" fillId="0" borderId="0" xfId="1" applyNumberFormat="1" applyFont="1" applyFill="1" applyBorder="1" applyAlignment="1">
      <alignment horizontal="right" vertical="top" wrapText="1"/>
    </xf>
    <xf numFmtId="0" fontId="8" fillId="6" borderId="0" xfId="1" applyFont="1" applyFill="1" applyBorder="1" applyAlignment="1">
      <alignment horizontal="right" vertical="top" wrapText="1"/>
    </xf>
    <xf numFmtId="0" fontId="5" fillId="0" borderId="0" xfId="1" applyNumberFormat="1" applyFont="1" applyFill="1" applyBorder="1" applyAlignment="1">
      <alignment horizontal="right" vertical="top" wrapText="1"/>
    </xf>
    <xf numFmtId="42" fontId="9" fillId="0" borderId="0" xfId="1" applyNumberFormat="1" applyFont="1" applyFill="1" applyBorder="1" applyAlignment="1">
      <alignment horizontal="right" vertical="top" wrapText="1"/>
    </xf>
    <xf numFmtId="42" fontId="10" fillId="6" borderId="0" xfId="1" applyNumberFormat="1" applyFont="1" applyFill="1" applyBorder="1" applyAlignment="1">
      <alignment horizontal="right" vertical="top" wrapText="1"/>
    </xf>
    <xf numFmtId="42" fontId="10" fillId="0" borderId="0" xfId="1" applyNumberFormat="1" applyFont="1" applyFill="1" applyBorder="1" applyAlignment="1">
      <alignment horizontal="right" vertical="top" wrapText="1"/>
    </xf>
    <xf numFmtId="0" fontId="1" fillId="0" borderId="0" xfId="1" applyFont="1" applyAlignment="1">
      <alignment vertical="top" wrapText="1"/>
    </xf>
    <xf numFmtId="42" fontId="7" fillId="2" borderId="0" xfId="1" applyNumberFormat="1" applyFont="1" applyFill="1" applyBorder="1" applyAlignment="1">
      <alignment horizontal="right" vertical="top" wrapText="1"/>
    </xf>
    <xf numFmtId="42" fontId="8" fillId="2" borderId="0" xfId="1" applyNumberFormat="1" applyFont="1" applyFill="1" applyBorder="1" applyAlignment="1">
      <alignment vertical="top" wrapText="1"/>
    </xf>
    <xf numFmtId="42" fontId="7" fillId="0" borderId="0" xfId="1" applyNumberFormat="1" applyFont="1" applyFill="1" applyBorder="1" applyAlignment="1">
      <alignment horizontal="right" vertical="top" wrapText="1"/>
    </xf>
    <xf numFmtId="42" fontId="8" fillId="0" borderId="0" xfId="1" applyNumberFormat="1" applyFont="1" applyFill="1" applyBorder="1" applyAlignment="1">
      <alignment vertical="top" wrapText="1"/>
    </xf>
    <xf numFmtId="42" fontId="8" fillId="6" borderId="0" xfId="1" applyNumberFormat="1" applyFont="1" applyFill="1" applyBorder="1" applyAlignment="1">
      <alignment vertical="top" wrapText="1"/>
    </xf>
    <xf numFmtId="164" fontId="7" fillId="0" borderId="0" xfId="1" applyNumberFormat="1" applyFont="1" applyFill="1" applyBorder="1" applyAlignment="1">
      <alignment horizontal="center" vertical="top" wrapText="1"/>
    </xf>
    <xf numFmtId="42" fontId="5" fillId="0" borderId="0" xfId="1" applyNumberFormat="1" applyFont="1" applyFill="1" applyBorder="1" applyAlignment="1">
      <alignment horizontal="center" vertical="top" wrapText="1"/>
    </xf>
    <xf numFmtId="42" fontId="5" fillId="2" borderId="25" xfId="1" applyNumberFormat="1" applyFont="1" applyFill="1" applyBorder="1" applyAlignment="1">
      <alignment horizontal="center" vertical="top" wrapText="1"/>
    </xf>
    <xf numFmtId="42" fontId="8" fillId="2" borderId="25" xfId="1" applyNumberFormat="1" applyFont="1" applyFill="1" applyBorder="1" applyAlignment="1">
      <alignment horizontal="right" vertical="top" wrapText="1"/>
    </xf>
    <xf numFmtId="0" fontId="1" fillId="6" borderId="28" xfId="1" applyFont="1" applyFill="1" applyBorder="1" applyAlignment="1">
      <alignment horizontal="right" vertical="top" wrapText="1"/>
    </xf>
    <xf numFmtId="0" fontId="1" fillId="0" borderId="28" xfId="1" applyFont="1" applyFill="1" applyBorder="1" applyAlignment="1">
      <alignment horizontal="right" vertical="top" wrapText="1"/>
    </xf>
    <xf numFmtId="42" fontId="7" fillId="2" borderId="25" xfId="1" applyNumberFormat="1" applyFont="1" applyFill="1" applyBorder="1" applyAlignment="1">
      <alignment horizontal="right" vertical="top" wrapText="1"/>
    </xf>
    <xf numFmtId="0" fontId="9" fillId="4" borderId="0" xfId="1" applyFont="1" applyFill="1" applyBorder="1" applyAlignment="1">
      <alignment vertical="top" wrapText="1"/>
    </xf>
    <xf numFmtId="0" fontId="10" fillId="4" borderId="0" xfId="1" applyFont="1" applyFill="1" applyBorder="1" applyAlignment="1">
      <alignment horizontal="left" vertical="top" wrapText="1"/>
    </xf>
    <xf numFmtId="0" fontId="9" fillId="0" borderId="0" xfId="1" applyFont="1" applyFill="1" applyBorder="1" applyAlignment="1">
      <alignment vertical="top" wrapText="1"/>
    </xf>
    <xf numFmtId="0" fontId="10" fillId="0" borderId="0" xfId="1" applyFont="1" applyFill="1" applyBorder="1" applyAlignment="1">
      <alignment horizontal="left" vertical="top" wrapText="1"/>
    </xf>
    <xf numFmtId="42" fontId="5" fillId="0" borderId="28" xfId="1" applyNumberFormat="1" applyFont="1" applyFill="1" applyBorder="1" applyAlignment="1">
      <alignment horizontal="center" vertical="top" wrapText="1"/>
    </xf>
    <xf numFmtId="0" fontId="5" fillId="0" borderId="28" xfId="1" applyFont="1" applyFill="1" applyBorder="1" applyAlignment="1">
      <alignment horizontal="right" vertical="top" wrapText="1"/>
    </xf>
    <xf numFmtId="42" fontId="1" fillId="0" borderId="28" xfId="1" applyNumberFormat="1" applyFont="1" applyFill="1" applyBorder="1" applyAlignment="1">
      <alignment horizontal="right" vertical="top" wrapText="1"/>
    </xf>
    <xf numFmtId="42" fontId="7" fillId="2" borderId="29" xfId="1" applyNumberFormat="1" applyFont="1" applyFill="1" applyBorder="1" applyAlignment="1">
      <alignment horizontal="right" vertical="top" wrapText="1"/>
    </xf>
    <xf numFmtId="42" fontId="8" fillId="2" borderId="29" xfId="1" applyNumberFormat="1" applyFont="1" applyFill="1" applyBorder="1" applyAlignment="1">
      <alignment horizontal="right" vertical="top" wrapText="1"/>
    </xf>
    <xf numFmtId="0" fontId="1" fillId="0" borderId="0" xfId="1" applyFont="1" applyAlignment="1">
      <alignment horizontal="left" vertical="top" wrapText="1"/>
    </xf>
    <xf numFmtId="0" fontId="5" fillId="0" borderId="0" xfId="1" applyFont="1" applyAlignment="1">
      <alignment vertical="top" wrapText="1"/>
    </xf>
    <xf numFmtId="0" fontId="1" fillId="0" borderId="0" xfId="1" applyFont="1" applyAlignment="1">
      <alignment horizontal="center" vertical="top" wrapText="1"/>
    </xf>
    <xf numFmtId="0" fontId="1" fillId="0" borderId="0" xfId="1" applyFont="1" applyFill="1" applyBorder="1" applyAlignment="1">
      <alignment vertical="top" wrapText="1"/>
    </xf>
    <xf numFmtId="0" fontId="1" fillId="0" borderId="0" xfId="1" applyFont="1" applyBorder="1" applyAlignment="1">
      <alignment vertical="top" wrapText="1"/>
    </xf>
    <xf numFmtId="0" fontId="1" fillId="0" borderId="0" xfId="1" applyFont="1" applyFill="1" applyBorder="1" applyAlignment="1">
      <alignment horizontal="center" vertical="top" wrapText="1"/>
    </xf>
    <xf numFmtId="0" fontId="7" fillId="0" borderId="23" xfId="1" applyFont="1" applyFill="1" applyBorder="1" applyAlignment="1">
      <alignment horizontal="right" vertical="top" wrapText="1"/>
    </xf>
    <xf numFmtId="0" fontId="8" fillId="0" borderId="26" xfId="1" applyFont="1" applyFill="1" applyBorder="1" applyAlignment="1">
      <alignment horizontal="left" vertical="top" wrapText="1"/>
    </xf>
    <xf numFmtId="0" fontId="1" fillId="0" borderId="0" xfId="1" applyFont="1" applyFill="1" applyAlignment="1">
      <alignment horizontal="center" vertical="top" wrapText="1"/>
    </xf>
    <xf numFmtId="49" fontId="8" fillId="0" borderId="26" xfId="1" applyNumberFormat="1" applyFont="1" applyFill="1" applyBorder="1" applyAlignment="1">
      <alignment horizontal="left" vertical="top" wrapText="1"/>
    </xf>
    <xf numFmtId="0" fontId="1" fillId="0" borderId="0" xfId="1" applyFont="1" applyFill="1" applyAlignment="1">
      <alignment vertical="top" wrapText="1"/>
    </xf>
    <xf numFmtId="0" fontId="6" fillId="0" borderId="8" xfId="1" applyFont="1" applyFill="1" applyBorder="1" applyAlignment="1">
      <alignment horizontal="left" vertical="top" wrapText="1"/>
    </xf>
    <xf numFmtId="0" fontId="15" fillId="5" borderId="0" xfId="1" applyFont="1" applyFill="1" applyBorder="1" applyAlignment="1">
      <alignment horizontal="left" vertical="top" wrapText="1"/>
    </xf>
    <xf numFmtId="0" fontId="4" fillId="0" borderId="0" xfId="1" applyFont="1" applyFill="1" applyBorder="1" applyAlignment="1">
      <alignment horizontal="left" vertical="top" wrapText="1"/>
    </xf>
    <xf numFmtId="0" fontId="5" fillId="0" borderId="23" xfId="1" applyFont="1" applyFill="1" applyBorder="1" applyAlignment="1">
      <alignment horizontal="right" vertical="top" wrapText="1"/>
    </xf>
    <xf numFmtId="0" fontId="4" fillId="0" borderId="26" xfId="1" applyFont="1" applyFill="1" applyBorder="1" applyAlignment="1">
      <alignment horizontal="left" vertical="top" wrapText="1"/>
    </xf>
    <xf numFmtId="49" fontId="11" fillId="0" borderId="26" xfId="1" applyNumberFormat="1" applyFont="1" applyFill="1" applyBorder="1" applyAlignment="1">
      <alignment horizontal="left" vertical="top" wrapText="1"/>
    </xf>
    <xf numFmtId="0" fontId="5" fillId="3" borderId="26" xfId="1" applyFont="1" applyFill="1" applyBorder="1" applyAlignment="1">
      <alignment horizontal="right" vertical="top" wrapText="1"/>
    </xf>
    <xf numFmtId="0" fontId="5" fillId="0" borderId="26" xfId="1" applyFont="1" applyFill="1" applyBorder="1" applyAlignment="1">
      <alignment horizontal="right" vertical="top" wrapText="1"/>
    </xf>
    <xf numFmtId="0" fontId="1" fillId="0" borderId="26" xfId="1" applyFont="1" applyBorder="1" applyAlignment="1">
      <alignment horizontal="left" vertical="top" wrapText="1"/>
    </xf>
    <xf numFmtId="0" fontId="7" fillId="0" borderId="26" xfId="1" applyFont="1" applyFill="1" applyBorder="1" applyAlignment="1">
      <alignment horizontal="right" vertical="top" wrapText="1"/>
    </xf>
    <xf numFmtId="49" fontId="8" fillId="3" borderId="26" xfId="1" applyNumberFormat="1" applyFont="1" applyFill="1" applyBorder="1" applyAlignment="1">
      <alignment horizontal="left" vertical="top" wrapText="1"/>
    </xf>
    <xf numFmtId="0" fontId="6" fillId="0" borderId="26" xfId="1" applyFont="1" applyBorder="1" applyAlignment="1">
      <alignment vertical="top" wrapText="1"/>
    </xf>
    <xf numFmtId="49" fontId="7" fillId="3" borderId="26" xfId="1" applyNumberFormat="1" applyFont="1" applyFill="1" applyBorder="1" applyAlignment="1">
      <alignment horizontal="left" vertical="top" wrapText="1"/>
    </xf>
    <xf numFmtId="0" fontId="8" fillId="0" borderId="0" xfId="1" applyFont="1" applyFill="1" applyBorder="1" applyAlignment="1">
      <alignment horizontal="center" vertical="top" wrapText="1"/>
    </xf>
    <xf numFmtId="0" fontId="6" fillId="0" borderId="8" xfId="1" applyFont="1" applyFill="1" applyBorder="1" applyAlignment="1">
      <alignment vertical="top" wrapText="1"/>
    </xf>
    <xf numFmtId="0" fontId="14" fillId="5" borderId="0" xfId="1" applyFont="1" applyFill="1" applyBorder="1" applyAlignment="1">
      <alignment horizontal="left" vertical="top" wrapText="1"/>
    </xf>
    <xf numFmtId="0" fontId="7" fillId="0" borderId="0" xfId="1" applyFont="1" applyFill="1" applyBorder="1" applyAlignment="1">
      <alignment horizontal="right" vertical="top" wrapText="1"/>
    </xf>
    <xf numFmtId="10" fontId="1" fillId="0" borderId="0" xfId="1" applyNumberFormat="1" applyFont="1" applyAlignment="1">
      <alignment vertical="top" wrapText="1"/>
    </xf>
    <xf numFmtId="10" fontId="8" fillId="0" borderId="23" xfId="1" applyNumberFormat="1" applyFont="1" applyFill="1" applyBorder="1" applyAlignment="1">
      <alignment horizontal="right" vertical="top" wrapText="1"/>
    </xf>
    <xf numFmtId="10" fontId="1" fillId="0" borderId="0" xfId="1" applyNumberFormat="1" applyFont="1" applyFill="1" applyBorder="1" applyAlignment="1">
      <alignment horizontal="center" vertical="top" wrapText="1"/>
    </xf>
    <xf numFmtId="0" fontId="1" fillId="0" borderId="26" xfId="1" applyFont="1" applyBorder="1" applyAlignment="1">
      <alignment vertical="top" wrapText="1"/>
    </xf>
    <xf numFmtId="0" fontId="6" fillId="0" borderId="26" xfId="1" applyFont="1" applyFill="1" applyBorder="1" applyAlignment="1">
      <alignment vertical="top" wrapText="1"/>
    </xf>
    <xf numFmtId="0" fontId="5" fillId="0" borderId="23" xfId="1" applyFont="1" applyBorder="1" applyAlignment="1">
      <alignment horizontal="right" vertical="top" wrapText="1"/>
    </xf>
    <xf numFmtId="0" fontId="11" fillId="0" borderId="26" xfId="1" applyFont="1" applyFill="1" applyBorder="1" applyAlignment="1">
      <alignment horizontal="left" vertical="top" wrapText="1"/>
    </xf>
    <xf numFmtId="0" fontId="18" fillId="0" borderId="0" xfId="1" applyFont="1" applyFill="1" applyBorder="1" applyAlignment="1">
      <alignment horizontal="center" vertical="top" wrapText="1"/>
    </xf>
    <xf numFmtId="0" fontId="11" fillId="0" borderId="8" xfId="1" applyFont="1" applyFill="1" applyBorder="1" applyAlignment="1">
      <alignment horizontal="left" vertical="top" wrapText="1"/>
    </xf>
    <xf numFmtId="0" fontId="6" fillId="0" borderId="0" xfId="1" applyFont="1" applyFill="1" applyBorder="1" applyAlignment="1">
      <alignment horizontal="center" vertical="top" wrapText="1"/>
    </xf>
    <xf numFmtId="0" fontId="12" fillId="0" borderId="0" xfId="1" applyFont="1" applyFill="1" applyBorder="1" applyAlignment="1">
      <alignment horizontal="left" vertical="top" wrapText="1"/>
    </xf>
    <xf numFmtId="0" fontId="12" fillId="4" borderId="0" xfId="1" applyFont="1" applyFill="1" applyBorder="1" applyAlignment="1">
      <alignment horizontal="left" vertical="top" wrapText="1"/>
    </xf>
    <xf numFmtId="0" fontId="1" fillId="4" borderId="0" xfId="1" applyFont="1" applyFill="1" applyAlignment="1">
      <alignment horizontal="center" vertical="top" wrapText="1"/>
    </xf>
    <xf numFmtId="0" fontId="5" fillId="3" borderId="0" xfId="1" applyFont="1" applyFill="1" applyBorder="1" applyAlignment="1">
      <alignment horizontal="right" vertical="top" wrapText="1"/>
    </xf>
    <xf numFmtId="0" fontId="4" fillId="0" borderId="26" xfId="1" applyFont="1" applyFill="1" applyBorder="1" applyAlignment="1">
      <alignment vertical="top" wrapText="1"/>
    </xf>
    <xf numFmtId="0" fontId="6" fillId="0" borderId="0" xfId="1" applyFont="1" applyBorder="1" applyAlignment="1">
      <alignment horizontal="center" vertical="top" wrapText="1"/>
    </xf>
    <xf numFmtId="0" fontId="14" fillId="0" borderId="0" xfId="1" applyFont="1" applyFill="1" applyBorder="1" applyAlignment="1">
      <alignment horizontal="left" vertical="top" wrapText="1"/>
    </xf>
    <xf numFmtId="0" fontId="18" fillId="0" borderId="0" xfId="1" applyBorder="1" applyAlignment="1">
      <alignment vertical="top" wrapText="1"/>
    </xf>
    <xf numFmtId="165" fontId="1" fillId="0" borderId="0" xfId="1" applyNumberFormat="1" applyFont="1" applyBorder="1" applyAlignment="1">
      <alignment horizontal="left" vertical="top" wrapText="1"/>
    </xf>
    <xf numFmtId="0" fontId="5" fillId="0" borderId="0" xfId="1" applyFont="1" applyBorder="1" applyAlignment="1">
      <alignment horizontal="left" vertical="top" wrapText="1"/>
    </xf>
    <xf numFmtId="0" fontId="5" fillId="0" borderId="1" xfId="1" applyFont="1" applyBorder="1" applyAlignment="1">
      <alignment horizontal="left" vertical="top" wrapText="1"/>
    </xf>
    <xf numFmtId="0" fontId="5" fillId="0" borderId="1" xfId="0" applyFont="1" applyBorder="1" applyAlignment="1">
      <alignment horizontal="left" vertical="top" wrapText="1"/>
    </xf>
    <xf numFmtId="0" fontId="7"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2" borderId="1" xfId="0" applyFont="1" applyFill="1" applyBorder="1" applyAlignment="1">
      <alignment horizontal="left" vertical="top" wrapText="1"/>
    </xf>
    <xf numFmtId="0" fontId="1" fillId="0" borderId="1" xfId="0" applyFont="1" applyFill="1" applyBorder="1" applyAlignment="1">
      <alignment horizontal="left" vertical="top" wrapText="1"/>
    </xf>
    <xf numFmtId="14" fontId="1" fillId="0" borderId="0" xfId="0" applyNumberFormat="1" applyFont="1" applyBorder="1" applyAlignment="1">
      <alignment horizontal="left" vertical="top" wrapText="1"/>
    </xf>
    <xf numFmtId="0" fontId="1" fillId="2" borderId="6" xfId="0" applyFont="1" applyFill="1" applyBorder="1" applyAlignment="1">
      <alignment horizontal="left" vertical="top" wrapText="1"/>
    </xf>
    <xf numFmtId="0" fontId="1" fillId="2" borderId="11" xfId="0" applyFont="1" applyFill="1" applyBorder="1" applyAlignment="1">
      <alignment horizontal="left" vertical="top" wrapText="1"/>
    </xf>
    <xf numFmtId="0" fontId="9" fillId="4" borderId="5" xfId="0" applyFont="1" applyFill="1" applyBorder="1" applyAlignment="1">
      <alignment horizontal="left" vertical="top" wrapText="1"/>
    </xf>
    <xf numFmtId="0" fontId="1" fillId="0" borderId="0" xfId="0" applyFont="1" applyBorder="1" applyAlignment="1">
      <alignment horizontal="left" vertical="top" wrapText="1"/>
    </xf>
    <xf numFmtId="0" fontId="9" fillId="4" borderId="1" xfId="0" applyFont="1" applyFill="1" applyBorder="1" applyAlignment="1">
      <alignment horizontal="left" vertical="top" wrapText="1"/>
    </xf>
    <xf numFmtId="0" fontId="9"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5" fillId="0" borderId="0" xfId="0" applyFont="1" applyFill="1" applyBorder="1" applyAlignment="1">
      <alignment horizontal="center" vertical="top" wrapText="1"/>
    </xf>
    <xf numFmtId="0" fontId="9" fillId="4" borderId="12" xfId="0" applyFont="1" applyFill="1" applyBorder="1" applyAlignment="1">
      <alignment horizontal="left" vertical="top" wrapText="1"/>
    </xf>
    <xf numFmtId="0" fontId="9" fillId="4" borderId="6" xfId="0" applyFont="1" applyFill="1" applyBorder="1" applyAlignment="1">
      <alignment horizontal="left" vertical="top" wrapText="1"/>
    </xf>
    <xf numFmtId="0" fontId="9" fillId="4" borderId="3" xfId="0" applyFont="1" applyFill="1" applyBorder="1" applyAlignment="1">
      <alignment horizontal="left" vertical="top" wrapText="1"/>
    </xf>
    <xf numFmtId="0" fontId="5" fillId="0" borderId="0" xfId="0" applyFont="1" applyBorder="1" applyAlignment="1">
      <alignment horizontal="left" vertical="top" wrapText="1"/>
    </xf>
    <xf numFmtId="0" fontId="1" fillId="0" borderId="11" xfId="0" applyFont="1" applyFill="1" applyBorder="1" applyAlignment="1">
      <alignment horizontal="left" vertical="top" wrapText="1"/>
    </xf>
    <xf numFmtId="0" fontId="8" fillId="0" borderId="26" xfId="0" applyFont="1" applyFill="1" applyBorder="1" applyAlignment="1">
      <alignment horizontal="left" vertical="top" wrapText="1"/>
    </xf>
    <xf numFmtId="0" fontId="4" fillId="0" borderId="26" xfId="0" applyFont="1" applyFill="1" applyBorder="1" applyAlignment="1">
      <alignment horizontal="left" vertical="top" wrapText="1"/>
    </xf>
    <xf numFmtId="0" fontId="8" fillId="0" borderId="1" xfId="0" applyFont="1" applyFill="1" applyBorder="1" applyAlignment="1">
      <alignment horizontal="left" vertical="top" wrapText="1"/>
    </xf>
    <xf numFmtId="0" fontId="9" fillId="4" borderId="11" xfId="0" applyFont="1" applyFill="1" applyBorder="1" applyAlignment="1">
      <alignment horizontal="left" vertical="top" wrapText="1"/>
    </xf>
    <xf numFmtId="0" fontId="7" fillId="0" borderId="34" xfId="0" applyFont="1" applyFill="1" applyBorder="1" applyAlignment="1">
      <alignment horizontal="left" vertical="top" wrapText="1"/>
    </xf>
    <xf numFmtId="0" fontId="8" fillId="0" borderId="34" xfId="0" applyFont="1" applyFill="1" applyBorder="1" applyAlignment="1">
      <alignment horizontal="left" vertical="top" wrapText="1"/>
    </xf>
    <xf numFmtId="0" fontId="7" fillId="0" borderId="24" xfId="0" applyFont="1" applyFill="1" applyBorder="1" applyAlignment="1">
      <alignment horizontal="left" vertical="top" wrapText="1"/>
    </xf>
    <xf numFmtId="0" fontId="7" fillId="6" borderId="34" xfId="0" applyFont="1" applyFill="1" applyBorder="1" applyAlignment="1">
      <alignment horizontal="left" vertical="top" wrapText="1"/>
    </xf>
    <xf numFmtId="0" fontId="8" fillId="6" borderId="34" xfId="0" applyFont="1" applyFill="1" applyBorder="1" applyAlignment="1">
      <alignment horizontal="left" vertical="top" wrapText="1"/>
    </xf>
    <xf numFmtId="0" fontId="7" fillId="6"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7" fillId="6" borderId="24" xfId="0" applyFont="1" applyFill="1" applyBorder="1" applyAlignment="1">
      <alignment horizontal="left" vertical="top" wrapText="1"/>
    </xf>
    <xf numFmtId="0" fontId="8" fillId="2"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24" xfId="0" applyFont="1" applyFill="1" applyBorder="1" applyAlignment="1">
      <alignment horizontal="left" vertical="top" wrapText="1"/>
    </xf>
    <xf numFmtId="0" fontId="7" fillId="3" borderId="34" xfId="0" applyFont="1" applyFill="1" applyBorder="1" applyAlignment="1">
      <alignment horizontal="left" vertical="top" wrapText="1"/>
    </xf>
    <xf numFmtId="0" fontId="1" fillId="0" borderId="0" xfId="0" applyFont="1" applyAlignment="1">
      <alignment horizontal="left" vertical="top" wrapText="1"/>
    </xf>
    <xf numFmtId="0" fontId="1" fillId="4" borderId="0" xfId="0" applyFont="1" applyFill="1" applyAlignment="1">
      <alignment horizontal="left" vertical="top" wrapText="1"/>
    </xf>
    <xf numFmtId="0" fontId="1" fillId="4" borderId="26" xfId="0" applyFont="1" applyFill="1" applyBorder="1" applyAlignment="1">
      <alignment horizontal="left" vertical="top" wrapText="1"/>
    </xf>
    <xf numFmtId="0" fontId="1" fillId="4" borderId="38" xfId="0" applyFont="1" applyFill="1" applyBorder="1" applyAlignment="1">
      <alignment horizontal="left" vertical="top" wrapText="1"/>
    </xf>
    <xf numFmtId="0" fontId="1" fillId="4" borderId="23" xfId="0" applyFont="1" applyFill="1" applyBorder="1" applyAlignment="1">
      <alignment horizontal="left" vertical="top" wrapText="1"/>
    </xf>
    <xf numFmtId="0" fontId="1" fillId="0" borderId="23" xfId="0" applyFont="1" applyBorder="1" applyAlignment="1">
      <alignment horizontal="left" vertical="top" wrapText="1"/>
    </xf>
    <xf numFmtId="0" fontId="8" fillId="0" borderId="3" xfId="0" applyFont="1" applyFill="1" applyBorder="1" applyAlignment="1">
      <alignment horizontal="left" vertical="top" wrapText="1"/>
    </xf>
    <xf numFmtId="42" fontId="5" fillId="0" borderId="14" xfId="0" applyNumberFormat="1" applyFont="1" applyBorder="1" applyAlignment="1">
      <alignment horizontal="left" vertical="top" wrapText="1"/>
    </xf>
    <xf numFmtId="0" fontId="7" fillId="0" borderId="2" xfId="0" applyFont="1" applyFill="1" applyBorder="1" applyAlignment="1">
      <alignment horizontal="left" vertical="top" wrapText="1"/>
    </xf>
    <xf numFmtId="42" fontId="1" fillId="0" borderId="1" xfId="0" applyNumberFormat="1" applyFont="1" applyBorder="1" applyAlignment="1">
      <alignment horizontal="left" vertical="top" wrapText="1"/>
    </xf>
    <xf numFmtId="0" fontId="8" fillId="6" borderId="31" xfId="0" applyFont="1" applyFill="1" applyBorder="1" applyAlignment="1">
      <alignment horizontal="left" vertical="top" wrapText="1"/>
    </xf>
    <xf numFmtId="0" fontId="8" fillId="0" borderId="31" xfId="0" applyFont="1" applyFill="1" applyBorder="1" applyAlignment="1">
      <alignment horizontal="left" vertical="top" wrapText="1"/>
    </xf>
    <xf numFmtId="10" fontId="1" fillId="0" borderId="0" xfId="0" applyNumberFormat="1" applyFont="1" applyAlignment="1">
      <alignment horizontal="left" vertical="top" wrapText="1"/>
    </xf>
    <xf numFmtId="10" fontId="1" fillId="0" borderId="0" xfId="0" applyNumberFormat="1" applyFont="1" applyFill="1" applyBorder="1" applyAlignment="1">
      <alignment horizontal="left" vertical="top" wrapText="1"/>
    </xf>
    <xf numFmtId="10" fontId="5" fillId="0" borderId="0" xfId="0" applyNumberFormat="1" applyFont="1" applyFill="1" applyBorder="1" applyAlignment="1">
      <alignment horizontal="left" vertical="top" wrapText="1"/>
    </xf>
    <xf numFmtId="10" fontId="1" fillId="0" borderId="0" xfId="0" applyNumberFormat="1" applyFont="1" applyBorder="1" applyAlignment="1">
      <alignment horizontal="left" vertical="top" wrapText="1"/>
    </xf>
    <xf numFmtId="10" fontId="9" fillId="4" borderId="3" xfId="0" applyNumberFormat="1" applyFont="1" applyFill="1" applyBorder="1" applyAlignment="1">
      <alignment horizontal="left" vertical="top" wrapText="1"/>
    </xf>
    <xf numFmtId="10" fontId="1" fillId="0" borderId="1" xfId="0" applyNumberFormat="1" applyFont="1" applyBorder="1" applyAlignment="1">
      <alignment horizontal="left" vertical="top" wrapText="1"/>
    </xf>
    <xf numFmtId="10" fontId="1" fillId="4" borderId="0" xfId="0" applyNumberFormat="1" applyFont="1" applyFill="1" applyBorder="1" applyAlignment="1">
      <alignment horizontal="left" vertical="top" wrapText="1"/>
    </xf>
    <xf numFmtId="49" fontId="16" fillId="4" borderId="26" xfId="0" applyNumberFormat="1" applyFont="1" applyFill="1" applyBorder="1" applyAlignment="1">
      <alignment horizontal="left" vertical="top" wrapText="1"/>
    </xf>
    <xf numFmtId="0" fontId="1" fillId="0" borderId="26" xfId="0" applyFont="1" applyBorder="1" applyAlignment="1">
      <alignment horizontal="left" vertical="top" wrapText="1"/>
    </xf>
    <xf numFmtId="0" fontId="7" fillId="2" borderId="2" xfId="0" applyFont="1" applyFill="1" applyBorder="1" applyAlignment="1">
      <alignment horizontal="left" vertical="top" wrapText="1"/>
    </xf>
    <xf numFmtId="0" fontId="8" fillId="2" borderId="2" xfId="0" applyFont="1" applyFill="1" applyBorder="1" applyAlignment="1">
      <alignment horizontal="left" vertical="top" wrapText="1"/>
    </xf>
    <xf numFmtId="10" fontId="7" fillId="2" borderId="2" xfId="0" applyNumberFormat="1" applyFont="1" applyFill="1" applyBorder="1" applyAlignment="1">
      <alignment horizontal="left" vertical="top" wrapText="1"/>
    </xf>
    <xf numFmtId="10" fontId="8" fillId="6" borderId="34" xfId="0" applyNumberFormat="1" applyFont="1" applyFill="1" applyBorder="1" applyAlignment="1">
      <alignment horizontal="left" vertical="top" wrapText="1"/>
    </xf>
    <xf numFmtId="10" fontId="8" fillId="6" borderId="1" xfId="0" applyNumberFormat="1" applyFont="1" applyFill="1" applyBorder="1" applyAlignment="1">
      <alignment horizontal="left" vertical="top" wrapText="1"/>
    </xf>
    <xf numFmtId="10" fontId="8" fillId="6" borderId="24" xfId="0" applyNumberFormat="1" applyFont="1" applyFill="1" applyBorder="1" applyAlignment="1">
      <alignment horizontal="left" vertical="top" wrapText="1"/>
    </xf>
    <xf numFmtId="10" fontId="8" fillId="0" borderId="34" xfId="0" applyNumberFormat="1" applyFont="1" applyFill="1" applyBorder="1" applyAlignment="1">
      <alignment horizontal="left" vertical="top" wrapText="1"/>
    </xf>
    <xf numFmtId="10" fontId="8" fillId="3" borderId="1" xfId="0" applyNumberFormat="1" applyFont="1" applyFill="1" applyBorder="1" applyAlignment="1">
      <alignment horizontal="left" vertical="top" wrapText="1"/>
    </xf>
    <xf numFmtId="10" fontId="8" fillId="3" borderId="24" xfId="0" applyNumberFormat="1" applyFont="1" applyFill="1" applyBorder="1" applyAlignment="1">
      <alignment horizontal="left" vertical="top" wrapText="1"/>
    </xf>
    <xf numFmtId="10" fontId="8" fillId="3" borderId="34" xfId="0" applyNumberFormat="1" applyFont="1" applyFill="1" applyBorder="1" applyAlignment="1">
      <alignment horizontal="left" vertical="top" wrapText="1"/>
    </xf>
    <xf numFmtId="10" fontId="8" fillId="0" borderId="2" xfId="0" applyNumberFormat="1" applyFont="1" applyFill="1" applyBorder="1" applyAlignment="1">
      <alignment horizontal="left" vertical="top" wrapText="1"/>
    </xf>
    <xf numFmtId="10" fontId="5" fillId="0" borderId="0" xfId="0" applyNumberFormat="1" applyFont="1" applyBorder="1" applyAlignment="1">
      <alignment horizontal="center" vertical="top" wrapText="1"/>
    </xf>
    <xf numFmtId="0" fontId="8" fillId="0" borderId="11" xfId="0" applyFont="1" applyFill="1" applyBorder="1" applyAlignment="1">
      <alignment horizontal="center" vertical="top" wrapText="1"/>
    </xf>
    <xf numFmtId="0" fontId="8" fillId="0" borderId="5" xfId="0" applyFont="1" applyFill="1" applyBorder="1" applyAlignment="1">
      <alignment horizontal="left" vertical="top" wrapText="1"/>
    </xf>
    <xf numFmtId="0" fontId="7" fillId="0" borderId="1" xfId="0" applyFont="1" applyFill="1" applyBorder="1" applyAlignment="1">
      <alignment horizontal="left" vertical="top" wrapText="1"/>
    </xf>
    <xf numFmtId="10" fontId="8" fillId="2" borderId="1" xfId="0" applyNumberFormat="1" applyFont="1" applyFill="1" applyBorder="1" applyAlignment="1">
      <alignment horizontal="left" vertical="top" wrapText="1"/>
    </xf>
    <xf numFmtId="0" fontId="1" fillId="0" borderId="11" xfId="0" applyFont="1" applyBorder="1" applyAlignment="1">
      <alignment horizontal="left" vertical="top" wrapText="1"/>
    </xf>
    <xf numFmtId="9" fontId="1" fillId="0" borderId="0" xfId="3" applyFont="1" applyAlignment="1">
      <alignment horizontal="left" vertical="top" wrapText="1"/>
    </xf>
    <xf numFmtId="9" fontId="1" fillId="0" borderId="0" xfId="3" applyFont="1" applyBorder="1" applyAlignment="1">
      <alignment horizontal="left" vertical="top" wrapText="1"/>
    </xf>
    <xf numFmtId="9" fontId="1" fillId="0" borderId="0" xfId="3" applyFont="1" applyFill="1" applyBorder="1" applyAlignment="1">
      <alignment horizontal="left" vertical="top" wrapText="1"/>
    </xf>
    <xf numFmtId="9" fontId="5" fillId="0" borderId="0" xfId="3" applyFont="1" applyBorder="1" applyAlignment="1">
      <alignment horizontal="center" vertical="top" wrapText="1"/>
    </xf>
    <xf numFmtId="9" fontId="8" fillId="2" borderId="1" xfId="3" applyFont="1" applyFill="1" applyBorder="1" applyAlignment="1">
      <alignment horizontal="left" vertical="top" wrapText="1"/>
    </xf>
    <xf numFmtId="9" fontId="1" fillId="0" borderId="1" xfId="3" applyFont="1" applyBorder="1" applyAlignment="1">
      <alignment horizontal="left" vertical="top" wrapText="1"/>
    </xf>
    <xf numFmtId="9" fontId="9" fillId="4" borderId="3" xfId="3" applyFont="1" applyFill="1" applyBorder="1" applyAlignment="1">
      <alignment horizontal="left" vertical="top" wrapText="1"/>
    </xf>
    <xf numFmtId="9" fontId="1" fillId="4" borderId="0" xfId="3" applyFont="1" applyFill="1" applyBorder="1" applyAlignment="1">
      <alignment horizontal="left" vertical="top" wrapText="1"/>
    </xf>
    <xf numFmtId="2" fontId="1" fillId="0" borderId="6" xfId="0" applyNumberFormat="1" applyFont="1" applyBorder="1" applyAlignment="1">
      <alignment horizontal="left" vertical="top" wrapText="1"/>
    </xf>
    <xf numFmtId="44" fontId="9" fillId="4" borderId="3" xfId="2" applyFont="1" applyFill="1" applyBorder="1" applyAlignment="1">
      <alignment horizontal="left" vertical="top" wrapText="1"/>
    </xf>
    <xf numFmtId="44" fontId="1" fillId="0" borderId="3" xfId="2" applyFont="1" applyBorder="1" applyAlignment="1">
      <alignment horizontal="left" vertical="top" wrapText="1"/>
    </xf>
    <xf numFmtId="166" fontId="1" fillId="0" borderId="0" xfId="2" applyNumberFormat="1" applyFont="1" applyAlignment="1">
      <alignment horizontal="left" vertical="top" wrapText="1"/>
    </xf>
    <xf numFmtId="166" fontId="5" fillId="0" borderId="0" xfId="2" applyNumberFormat="1" applyFont="1" applyFill="1" applyBorder="1" applyAlignment="1">
      <alignment horizontal="left" vertical="top" wrapText="1"/>
    </xf>
    <xf numFmtId="166" fontId="1" fillId="2" borderId="11" xfId="2" applyNumberFormat="1" applyFont="1" applyFill="1" applyBorder="1" applyAlignment="1">
      <alignment horizontal="left" vertical="top" wrapText="1"/>
    </xf>
    <xf numFmtId="166" fontId="1" fillId="0" borderId="14" xfId="2" applyNumberFormat="1" applyFont="1" applyBorder="1" applyAlignment="1">
      <alignment horizontal="left" vertical="top" wrapText="1"/>
    </xf>
    <xf numFmtId="166" fontId="1" fillId="0" borderId="0" xfId="2" applyNumberFormat="1" applyFont="1" applyBorder="1" applyAlignment="1">
      <alignment horizontal="left" vertical="top" wrapText="1"/>
    </xf>
    <xf numFmtId="166" fontId="8" fillId="2" borderId="1" xfId="2" applyNumberFormat="1" applyFont="1" applyFill="1" applyBorder="1" applyAlignment="1">
      <alignment horizontal="left" vertical="top" wrapText="1"/>
    </xf>
    <xf numFmtId="166" fontId="1" fillId="0" borderId="1" xfId="2" applyNumberFormat="1" applyFont="1" applyBorder="1" applyAlignment="1">
      <alignment horizontal="left" vertical="top" wrapText="1"/>
    </xf>
    <xf numFmtId="166" fontId="9" fillId="4" borderId="3" xfId="2" applyNumberFormat="1" applyFont="1" applyFill="1" applyBorder="1" applyAlignment="1">
      <alignment horizontal="left" vertical="top" wrapText="1"/>
    </xf>
    <xf numFmtId="166" fontId="1" fillId="0" borderId="3" xfId="2" applyNumberFormat="1" applyFont="1" applyBorder="1" applyAlignment="1">
      <alignment horizontal="left" vertical="top" wrapText="1"/>
    </xf>
    <xf numFmtId="166" fontId="1" fillId="4" borderId="27" xfId="2" applyNumberFormat="1" applyFont="1" applyFill="1" applyBorder="1" applyAlignment="1">
      <alignment horizontal="left" vertical="top" wrapText="1"/>
    </xf>
    <xf numFmtId="166" fontId="1" fillId="0" borderId="1" xfId="2" applyNumberFormat="1" applyFont="1" applyFill="1" applyBorder="1" applyAlignment="1">
      <alignment horizontal="left" vertical="top" wrapText="1"/>
    </xf>
    <xf numFmtId="2" fontId="8" fillId="0" borderId="6" xfId="0" applyNumberFormat="1" applyFont="1" applyFill="1" applyBorder="1" applyAlignment="1">
      <alignment horizontal="left" vertical="top" wrapText="1"/>
    </xf>
    <xf numFmtId="2" fontId="1" fillId="0" borderId="6" xfId="0" applyNumberFormat="1" applyFont="1" applyFill="1" applyBorder="1" applyAlignment="1">
      <alignment horizontal="left" vertical="top" wrapText="1"/>
    </xf>
    <xf numFmtId="2" fontId="9" fillId="4" borderId="6" xfId="0" applyNumberFormat="1" applyFont="1" applyFill="1" applyBorder="1" applyAlignment="1">
      <alignment horizontal="left" vertical="top" wrapText="1"/>
    </xf>
    <xf numFmtId="2" fontId="1" fillId="0" borderId="0" xfId="0" applyNumberFormat="1" applyFont="1" applyBorder="1" applyAlignment="1">
      <alignment horizontal="left" vertical="top" wrapText="1"/>
    </xf>
    <xf numFmtId="167" fontId="1" fillId="0" borderId="1" xfId="3" applyNumberFormat="1" applyFont="1" applyBorder="1" applyAlignment="1">
      <alignment horizontal="left" vertical="top" wrapText="1"/>
    </xf>
    <xf numFmtId="9" fontId="1" fillId="0" borderId="1" xfId="3" applyNumberFormat="1" applyFont="1" applyBorder="1" applyAlignment="1">
      <alignment horizontal="left" vertical="top" wrapText="1"/>
    </xf>
    <xf numFmtId="9" fontId="9" fillId="4" borderId="3" xfId="3" applyNumberFormat="1" applyFont="1" applyFill="1" applyBorder="1" applyAlignment="1">
      <alignment horizontal="left" vertical="top" wrapText="1"/>
    </xf>
    <xf numFmtId="44" fontId="1" fillId="0" borderId="3" xfId="2" applyFont="1" applyFill="1" applyBorder="1" applyAlignment="1">
      <alignment horizontal="left" vertical="top" wrapText="1"/>
    </xf>
    <xf numFmtId="44" fontId="8" fillId="0" borderId="3" xfId="2" applyFont="1" applyFill="1" applyBorder="1" applyAlignment="1">
      <alignment horizontal="left" vertical="top" wrapText="1"/>
    </xf>
    <xf numFmtId="44" fontId="1" fillId="0" borderId="0" xfId="0" applyNumberFormat="1" applyFont="1" applyBorder="1" applyAlignment="1">
      <alignment horizontal="left" vertical="top" wrapText="1"/>
    </xf>
    <xf numFmtId="0" fontId="1" fillId="6" borderId="0" xfId="0" applyFont="1" applyFill="1" applyAlignment="1">
      <alignment horizontal="left" vertical="top" wrapText="1"/>
    </xf>
    <xf numFmtId="0" fontId="5" fillId="6" borderId="1" xfId="0" applyFont="1" applyFill="1" applyBorder="1" applyAlignment="1">
      <alignment horizontal="left" vertical="top" wrapText="1"/>
    </xf>
    <xf numFmtId="0" fontId="1" fillId="6" borderId="0"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0" xfId="0" applyFont="1" applyFill="1" applyBorder="1" applyAlignment="1">
      <alignment horizontal="left" vertical="top" wrapText="1"/>
    </xf>
    <xf numFmtId="0" fontId="30" fillId="0" borderId="0" xfId="0" applyFont="1" applyAlignment="1">
      <alignment horizontal="center" vertical="top" wrapText="1"/>
    </xf>
    <xf numFmtId="49" fontId="1" fillId="0" borderId="0" xfId="0" applyNumberFormat="1" applyFont="1" applyBorder="1" applyAlignment="1">
      <alignment horizontal="left" vertical="top" wrapText="1"/>
    </xf>
    <xf numFmtId="0" fontId="1" fillId="0" borderId="0" xfId="1" applyFont="1" applyAlignment="1">
      <alignment vertical="top" wrapText="1"/>
    </xf>
    <xf numFmtId="0" fontId="1" fillId="0" borderId="0" xfId="1" applyFont="1" applyAlignment="1">
      <alignment horizontal="left" vertical="top" wrapText="1"/>
    </xf>
    <xf numFmtId="0" fontId="1" fillId="0" borderId="1" xfId="0" applyFont="1" applyBorder="1" applyAlignment="1">
      <alignment horizontal="left" vertical="top" wrapText="1"/>
    </xf>
    <xf numFmtId="0" fontId="1" fillId="0" borderId="3" xfId="0" applyFont="1" applyBorder="1" applyAlignment="1">
      <alignment horizontal="left" vertical="top" wrapText="1"/>
    </xf>
    <xf numFmtId="0" fontId="1" fillId="0" borderId="5" xfId="0" applyFont="1" applyBorder="1" applyAlignment="1">
      <alignment horizontal="left" vertical="top" wrapText="1"/>
    </xf>
    <xf numFmtId="49" fontId="1" fillId="0" borderId="1" xfId="0" applyNumberFormat="1" applyFont="1" applyBorder="1" applyAlignment="1">
      <alignment horizontal="left" vertical="top" wrapText="1"/>
    </xf>
    <xf numFmtId="14" fontId="1" fillId="0" borderId="1" xfId="0" applyNumberFormat="1" applyFont="1" applyBorder="1" applyAlignment="1">
      <alignment horizontal="left" vertical="top" wrapText="1"/>
    </xf>
    <xf numFmtId="0" fontId="1" fillId="0" borderId="0" xfId="0" applyFont="1" applyFill="1" applyBorder="1" applyAlignment="1">
      <alignment horizontal="left" vertical="top" wrapText="1"/>
    </xf>
    <xf numFmtId="0" fontId="30" fillId="0" borderId="0" xfId="0" applyFont="1" applyFill="1" applyAlignment="1">
      <alignment horizontal="left" vertical="top" wrapText="1"/>
    </xf>
    <xf numFmtId="0" fontId="30" fillId="0" borderId="1" xfId="0" applyFont="1" applyFill="1" applyBorder="1" applyAlignment="1">
      <alignment horizontal="left" vertical="top" wrapText="1"/>
    </xf>
    <xf numFmtId="0" fontId="1" fillId="0" borderId="0" xfId="0" applyFont="1" applyFill="1" applyAlignment="1">
      <alignment horizontal="left" vertical="top" wrapText="1"/>
    </xf>
    <xf numFmtId="0" fontId="8" fillId="2" borderId="3" xfId="0" applyFont="1" applyFill="1" applyBorder="1" applyAlignment="1">
      <alignment horizontal="left" vertical="top" wrapText="1"/>
    </xf>
    <xf numFmtId="0" fontId="5" fillId="2" borderId="18" xfId="0" applyFont="1" applyFill="1" applyBorder="1" applyAlignment="1">
      <alignment horizontal="left" vertical="top" wrapText="1"/>
    </xf>
    <xf numFmtId="166" fontId="5" fillId="2" borderId="12" xfId="2" applyNumberFormat="1" applyFont="1" applyFill="1" applyBorder="1" applyAlignment="1">
      <alignment horizontal="left" vertical="top" wrapText="1"/>
    </xf>
    <xf numFmtId="10" fontId="5" fillId="2" borderId="12" xfId="0" applyNumberFormat="1" applyFont="1" applyFill="1" applyBorder="1" applyAlignment="1">
      <alignment horizontal="left" vertical="top" wrapText="1"/>
    </xf>
    <xf numFmtId="0" fontId="5" fillId="2" borderId="19" xfId="0" applyFont="1" applyFill="1" applyBorder="1" applyAlignment="1">
      <alignment horizontal="left" vertical="top" wrapText="1"/>
    </xf>
    <xf numFmtId="0" fontId="5" fillId="2" borderId="12" xfId="0" applyFont="1" applyFill="1" applyBorder="1" applyAlignment="1">
      <alignment horizontal="left" vertical="top" wrapText="1"/>
    </xf>
    <xf numFmtId="9" fontId="5" fillId="2" borderId="12" xfId="3"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3" xfId="0" applyFont="1" applyFill="1" applyBorder="1" applyAlignment="1">
      <alignment horizontal="left" vertical="top" wrapText="1"/>
    </xf>
    <xf numFmtId="0" fontId="7" fillId="2" borderId="7" xfId="0" applyFont="1" applyFill="1" applyBorder="1" applyAlignment="1">
      <alignment horizontal="left" vertical="top" wrapText="1"/>
    </xf>
    <xf numFmtId="0" fontId="1" fillId="6" borderId="33" xfId="0" applyFont="1" applyFill="1" applyBorder="1" applyAlignment="1">
      <alignment horizontal="left" vertical="top" wrapText="1"/>
    </xf>
    <xf numFmtId="0" fontId="1" fillId="0" borderId="30" xfId="0" applyFont="1" applyBorder="1" applyAlignment="1">
      <alignment horizontal="left" vertical="top" wrapText="1"/>
    </xf>
    <xf numFmtId="0" fontId="1" fillId="0" borderId="37" xfId="0" applyFont="1" applyBorder="1" applyAlignment="1">
      <alignment horizontal="left" vertical="top" wrapText="1"/>
    </xf>
    <xf numFmtId="0" fontId="1" fillId="3" borderId="32" xfId="0" applyFont="1" applyFill="1" applyBorder="1" applyAlignment="1">
      <alignment horizontal="left" vertical="top" wrapText="1"/>
    </xf>
    <xf numFmtId="0" fontId="1" fillId="0" borderId="35" xfId="0" applyFont="1" applyBorder="1" applyAlignment="1">
      <alignment horizontal="left" vertical="top" wrapText="1"/>
    </xf>
    <xf numFmtId="0" fontId="1" fillId="0" borderId="36" xfId="0" applyFont="1" applyBorder="1" applyAlignment="1">
      <alignment horizontal="left" vertical="top" wrapText="1"/>
    </xf>
    <xf numFmtId="49" fontId="1" fillId="0" borderId="44" xfId="0" applyNumberFormat="1" applyFont="1" applyBorder="1" applyAlignment="1">
      <alignment horizontal="left" vertical="top" wrapText="1"/>
    </xf>
    <xf numFmtId="49" fontId="1" fillId="0" borderId="0" xfId="0" applyNumberFormat="1" applyFont="1" applyBorder="1" applyAlignment="1">
      <alignment horizontal="left" vertical="top" wrapText="1"/>
    </xf>
    <xf numFmtId="0" fontId="1" fillId="6" borderId="32" xfId="0" applyFont="1" applyFill="1" applyBorder="1" applyAlignment="1">
      <alignment horizontal="left" vertical="top" wrapText="1"/>
    </xf>
    <xf numFmtId="49" fontId="1" fillId="0" borderId="3" xfId="1" applyNumberFormat="1" applyFont="1" applyBorder="1" applyAlignment="1">
      <alignment horizontal="left" vertical="top" wrapText="1"/>
    </xf>
    <xf numFmtId="0" fontId="18" fillId="0" borderId="5" xfId="1" applyBorder="1" applyAlignment="1">
      <alignment vertical="top" wrapText="1"/>
    </xf>
    <xf numFmtId="165" fontId="1" fillId="0" borderId="3" xfId="1" applyNumberFormat="1" applyFont="1" applyBorder="1" applyAlignment="1">
      <alignment horizontal="left" vertical="top" wrapText="1"/>
    </xf>
    <xf numFmtId="0" fontId="1" fillId="0" borderId="0" xfId="1" applyFont="1" applyAlignment="1">
      <alignment vertical="top" wrapText="1"/>
    </xf>
    <xf numFmtId="0" fontId="18" fillId="0" borderId="0" xfId="1" applyAlignment="1">
      <alignment vertical="top" wrapText="1"/>
    </xf>
    <xf numFmtId="0" fontId="1" fillId="0" borderId="0" xfId="1" applyFont="1" applyAlignment="1">
      <alignment horizontal="left" vertical="top" wrapText="1"/>
    </xf>
    <xf numFmtId="0" fontId="1" fillId="0" borderId="2" xfId="0" applyFont="1" applyFill="1" applyBorder="1" applyAlignment="1">
      <alignment horizontal="left" vertical="top" wrapText="1"/>
    </xf>
    <xf numFmtId="0" fontId="1" fillId="0" borderId="31" xfId="0" applyFont="1" applyFill="1" applyBorder="1" applyAlignment="1">
      <alignment horizontal="left" vertical="top" wrapText="1"/>
    </xf>
    <xf numFmtId="0" fontId="1" fillId="0" borderId="1" xfId="0" applyFont="1" applyBorder="1" applyAlignment="1">
      <alignment horizontal="left" vertical="top" wrapText="1"/>
    </xf>
    <xf numFmtId="0" fontId="1" fillId="6" borderId="1" xfId="0" applyFont="1" applyFill="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49" fontId="1" fillId="0" borderId="1" xfId="0" applyNumberFormat="1" applyFont="1" applyBorder="1" applyAlignment="1">
      <alignment horizontal="left" vertical="top" wrapText="1"/>
    </xf>
    <xf numFmtId="14" fontId="1" fillId="0" borderId="1" xfId="0" applyNumberFormat="1" applyFont="1" applyBorder="1" applyAlignment="1">
      <alignment horizontal="left" vertical="top" wrapText="1"/>
    </xf>
    <xf numFmtId="0" fontId="1" fillId="6" borderId="2" xfId="0" applyFont="1" applyFill="1" applyBorder="1" applyAlignment="1">
      <alignment horizontal="left" vertical="top" wrapText="1"/>
    </xf>
    <xf numFmtId="0" fontId="1" fillId="6" borderId="31" xfId="0" applyFont="1" applyFill="1" applyBorder="1" applyAlignment="1">
      <alignment horizontal="left" vertical="top" wrapText="1"/>
    </xf>
    <xf numFmtId="0" fontId="0" fillId="0" borderId="31" xfId="0" applyBorder="1" applyAlignment="1">
      <alignment horizontal="left" vertical="top" wrapText="1"/>
    </xf>
    <xf numFmtId="0" fontId="0" fillId="6" borderId="31" xfId="0" applyFill="1" applyBorder="1" applyAlignment="1">
      <alignment horizontal="left" vertical="top" wrapText="1"/>
    </xf>
    <xf numFmtId="0" fontId="1" fillId="0" borderId="28" xfId="0" applyFont="1" applyBorder="1" applyAlignment="1">
      <alignment horizontal="left" vertical="top" wrapText="1"/>
    </xf>
    <xf numFmtId="0" fontId="0" fillId="0" borderId="28" xfId="0" applyBorder="1" applyAlignment="1">
      <alignment horizontal="left" vertical="top" wrapText="1"/>
    </xf>
    <xf numFmtId="0" fontId="5" fillId="0" borderId="16" xfId="0" applyFont="1" applyBorder="1" applyAlignment="1">
      <alignment horizontal="center" vertical="top" wrapText="1"/>
    </xf>
    <xf numFmtId="0" fontId="5" fillId="0" borderId="17" xfId="0" applyFont="1" applyBorder="1" applyAlignment="1">
      <alignment horizontal="center"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5" fillId="0" borderId="20" xfId="0" applyFont="1" applyBorder="1" applyAlignment="1">
      <alignment horizontal="center" vertical="top" wrapText="1"/>
    </xf>
    <xf numFmtId="0" fontId="5" fillId="0" borderId="21" xfId="0" applyFont="1" applyBorder="1" applyAlignment="1">
      <alignment horizontal="center" vertical="top" wrapText="1"/>
    </xf>
    <xf numFmtId="0" fontId="1" fillId="0" borderId="22" xfId="0" applyFont="1" applyBorder="1" applyAlignment="1">
      <alignment horizontal="center" vertical="top" wrapText="1"/>
    </xf>
    <xf numFmtId="0" fontId="1" fillId="0" borderId="0" xfId="0" applyFont="1" applyFill="1" applyBorder="1" applyAlignment="1">
      <alignment horizontal="left" vertical="top" wrapText="1"/>
    </xf>
    <xf numFmtId="0" fontId="0" fillId="0" borderId="27" xfId="0" applyBorder="1" applyAlignment="1">
      <alignment horizontal="left" vertical="top" wrapText="1"/>
    </xf>
  </cellXfs>
  <cellStyles count="64">
    <cellStyle name="Accent1 - 20%" xfId="4"/>
    <cellStyle name="Accent1 - 40%" xfId="5"/>
    <cellStyle name="Accent1 - 60%" xfId="6"/>
    <cellStyle name="Accent2 - 20%" xfId="7"/>
    <cellStyle name="Accent2 - 40%" xfId="8"/>
    <cellStyle name="Accent2 - 60%" xfId="9"/>
    <cellStyle name="Accent3 - 20%" xfId="10"/>
    <cellStyle name="Accent3 - 40%" xfId="11"/>
    <cellStyle name="Accent3 - 60%" xfId="12"/>
    <cellStyle name="Accent4 - 20%" xfId="13"/>
    <cellStyle name="Accent4 - 40%" xfId="14"/>
    <cellStyle name="Accent4 - 60%" xfId="15"/>
    <cellStyle name="Accent5 - 20%" xfId="16"/>
    <cellStyle name="Accent5 - 40%" xfId="17"/>
    <cellStyle name="Accent5 - 60%" xfId="18"/>
    <cellStyle name="Accent6 - 20%" xfId="19"/>
    <cellStyle name="Accent6 - 40%" xfId="20"/>
    <cellStyle name="Accent6 - 60%" xfId="21"/>
    <cellStyle name="Currency" xfId="2" builtinId="4"/>
    <cellStyle name="Normal" xfId="0" builtinId="0"/>
    <cellStyle name="Normal 2" xfId="1"/>
    <cellStyle name="Percent" xfId="3" builtinId="5"/>
    <cellStyle name="SAPBEXaggData" xfId="22"/>
    <cellStyle name="SAPBEXaggDataEmph" xfId="23"/>
    <cellStyle name="SAPBEXaggItem" xfId="24"/>
    <cellStyle name="SAPBEXaggItemX" xfId="25"/>
    <cellStyle name="SAPBEXchaText" xfId="26"/>
    <cellStyle name="SAPBEXexcBad7" xfId="27"/>
    <cellStyle name="SAPBEXexcBad8" xfId="28"/>
    <cellStyle name="SAPBEXexcBad9" xfId="29"/>
    <cellStyle name="SAPBEXexcCritical4" xfId="30"/>
    <cellStyle name="SAPBEXexcCritical5" xfId="31"/>
    <cellStyle name="SAPBEXexcCritical6" xfId="32"/>
    <cellStyle name="SAPBEXexcGood1" xfId="33"/>
    <cellStyle name="SAPBEXexcGood2" xfId="34"/>
    <cellStyle name="SAPBEXexcGood3" xfId="35"/>
    <cellStyle name="SAPBEXfilterDrill" xfId="36"/>
    <cellStyle name="SAPBEXfilterItem" xfId="37"/>
    <cellStyle name="SAPBEXfilterText" xfId="38"/>
    <cellStyle name="SAPBEXformats" xfId="39"/>
    <cellStyle name="SAPBEXheaderItem" xfId="40"/>
    <cellStyle name="SAPBEXheaderText" xfId="41"/>
    <cellStyle name="SAPBEXHLevel0" xfId="42"/>
    <cellStyle name="SAPBEXHLevel0X" xfId="43"/>
    <cellStyle name="SAPBEXHLevel1" xfId="44"/>
    <cellStyle name="SAPBEXHLevel1X" xfId="45"/>
    <cellStyle name="SAPBEXHLevel2" xfId="46"/>
    <cellStyle name="SAPBEXHLevel2X" xfId="47"/>
    <cellStyle name="SAPBEXHLevel3" xfId="48"/>
    <cellStyle name="SAPBEXHLevel3X" xfId="49"/>
    <cellStyle name="SAPBEXinputData" xfId="50"/>
    <cellStyle name="SAPBEXItemHeader" xfId="51"/>
    <cellStyle name="SAPBEXresData" xfId="52"/>
    <cellStyle name="SAPBEXresDataEmph" xfId="53"/>
    <cellStyle name="SAPBEXresItem" xfId="54"/>
    <cellStyle name="SAPBEXresItemX" xfId="55"/>
    <cellStyle name="SAPBEXstdData" xfId="56"/>
    <cellStyle name="SAPBEXstdDataEmph" xfId="57"/>
    <cellStyle name="SAPBEXstdItem" xfId="58"/>
    <cellStyle name="SAPBEXstdItemX" xfId="59"/>
    <cellStyle name="SAPBEXtitle" xfId="60"/>
    <cellStyle name="SAPBEXunassignedItem" xfId="61"/>
    <cellStyle name="SAPBEXundefined" xfId="62"/>
    <cellStyle name="Sheet Title" xfId="63"/>
  </cellStyles>
  <dxfs count="46">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hurstinm\Downloads\PER-ExcelTemplate(July-2018).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
      <sheetName val="Deliverables - Potential Harm"/>
      <sheetName val="Organizational Units"/>
      <sheetName val="Performance Measures"/>
      <sheetName val="Strategic Plan Summary"/>
      <sheetName val="Drop Down Options"/>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s>
    <sheetDataSet>
      <sheetData sheetId="0">
        <row r="8">
          <cell r="C8" t="str">
            <v>November</v>
          </cell>
        </row>
        <row r="9">
          <cell r="C9" t="str">
            <v>December</v>
          </cell>
        </row>
        <row r="10">
          <cell r="C10" t="str">
            <v>January</v>
          </cell>
        </row>
        <row r="11">
          <cell r="C11" t="str">
            <v>February</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topLeftCell="C1" zoomScaleNormal="100" workbookViewId="0">
      <selection activeCell="L8" sqref="L8"/>
    </sheetView>
  </sheetViews>
  <sheetFormatPr defaultColWidth="9.140625" defaultRowHeight="12.75" x14ac:dyDescent="0.2"/>
  <cols>
    <col min="1" max="1" width="6.42578125" style="21" bestFit="1" customWidth="1"/>
    <col min="2" max="2" width="29" style="21" customWidth="1"/>
    <col min="3" max="3" width="23.42578125" style="21" customWidth="1"/>
    <col min="4" max="4" width="27.7109375" style="21" customWidth="1"/>
    <col min="5" max="5" width="23.42578125" style="21" customWidth="1"/>
    <col min="6" max="6" width="21.85546875" style="21" customWidth="1"/>
    <col min="7" max="7" width="17.85546875" style="21" customWidth="1"/>
    <col min="8" max="8" width="11" style="21" customWidth="1"/>
    <col min="9" max="9" width="11.5703125" style="21" customWidth="1"/>
    <col min="10" max="10" width="13.28515625" style="21" customWidth="1"/>
    <col min="11" max="11" width="12" style="21" customWidth="1"/>
    <col min="12" max="12" width="12.28515625" style="21" customWidth="1"/>
    <col min="13" max="13" width="26.140625" style="21" customWidth="1"/>
    <col min="14" max="16384" width="9.140625" style="21"/>
  </cols>
  <sheetData>
    <row r="1" spans="1:13" ht="12.75" customHeight="1" x14ac:dyDescent="0.2">
      <c r="B1" s="1" t="s">
        <v>0</v>
      </c>
      <c r="C1" s="24" t="s">
        <v>298</v>
      </c>
      <c r="D1" s="9"/>
      <c r="E1" s="9"/>
      <c r="F1" s="9"/>
      <c r="G1" s="9"/>
      <c r="H1" s="9"/>
      <c r="K1" s="4"/>
    </row>
    <row r="2" spans="1:13" ht="12.75" customHeight="1" x14ac:dyDescent="0.2">
      <c r="B2" s="1" t="s">
        <v>1</v>
      </c>
      <c r="C2" s="36">
        <v>43423</v>
      </c>
      <c r="D2" s="9"/>
      <c r="E2" s="9"/>
      <c r="F2" s="9"/>
      <c r="G2" s="9"/>
      <c r="H2" s="9"/>
      <c r="K2" s="5"/>
    </row>
    <row r="3" spans="1:13" x14ac:dyDescent="0.2">
      <c r="B3" s="14"/>
      <c r="C3" s="9"/>
      <c r="D3" s="9"/>
      <c r="E3" s="9"/>
      <c r="F3" s="9"/>
      <c r="G3" s="9"/>
      <c r="H3" s="9"/>
      <c r="K3" s="5"/>
    </row>
    <row r="4" spans="1:13" ht="161.25" customHeight="1" x14ac:dyDescent="0.2">
      <c r="A4" s="2" t="s">
        <v>5</v>
      </c>
      <c r="B4" s="10" t="s">
        <v>280</v>
      </c>
      <c r="C4" s="10" t="s">
        <v>27</v>
      </c>
      <c r="D4" s="10" t="s">
        <v>126</v>
      </c>
      <c r="E4" s="2" t="s">
        <v>278</v>
      </c>
      <c r="F4" s="10" t="s">
        <v>230</v>
      </c>
      <c r="G4" s="17" t="s">
        <v>142</v>
      </c>
      <c r="H4" s="8" t="s">
        <v>114</v>
      </c>
      <c r="I4" s="8" t="s">
        <v>115</v>
      </c>
      <c r="J4" s="8" t="s">
        <v>112</v>
      </c>
      <c r="K4" s="8" t="s">
        <v>116</v>
      </c>
      <c r="L4" s="8" t="s">
        <v>132</v>
      </c>
      <c r="M4" s="2" t="s">
        <v>277</v>
      </c>
    </row>
    <row r="5" spans="1:13" s="16" customFormat="1" ht="76.5" customHeight="1" x14ac:dyDescent="0.2">
      <c r="A5" s="22">
        <v>1</v>
      </c>
      <c r="B5" s="22" t="s">
        <v>311</v>
      </c>
      <c r="C5" s="22" t="s">
        <v>310</v>
      </c>
      <c r="D5" s="22" t="s">
        <v>203</v>
      </c>
      <c r="E5" s="22"/>
      <c r="F5" s="15" t="s">
        <v>296</v>
      </c>
      <c r="G5" s="15" t="s">
        <v>11</v>
      </c>
      <c r="H5" s="15" t="s">
        <v>11</v>
      </c>
      <c r="I5" s="15" t="s">
        <v>11</v>
      </c>
      <c r="J5" s="15" t="s">
        <v>11</v>
      </c>
      <c r="K5" s="15" t="s">
        <v>11</v>
      </c>
      <c r="L5" s="15" t="s">
        <v>11</v>
      </c>
      <c r="M5" s="15"/>
    </row>
    <row r="6" spans="1:13" s="9" customFormat="1" ht="111.75" customHeight="1" x14ac:dyDescent="0.2">
      <c r="A6" s="22" t="s">
        <v>78</v>
      </c>
      <c r="B6" s="22"/>
      <c r="C6" s="22" t="s">
        <v>310</v>
      </c>
      <c r="D6" s="22" t="s">
        <v>203</v>
      </c>
      <c r="E6" s="22" t="s">
        <v>312</v>
      </c>
      <c r="F6" s="15" t="s">
        <v>294</v>
      </c>
      <c r="G6" s="15" t="s">
        <v>11</v>
      </c>
      <c r="H6" s="15" t="s">
        <v>11</v>
      </c>
      <c r="I6" s="15" t="s">
        <v>11</v>
      </c>
      <c r="J6" s="15" t="s">
        <v>11</v>
      </c>
      <c r="K6" s="15" t="s">
        <v>11</v>
      </c>
      <c r="L6" s="15" t="s">
        <v>11</v>
      </c>
      <c r="M6" s="15"/>
    </row>
    <row r="7" spans="1:13" s="9" customFormat="1" ht="111.75" customHeight="1" x14ac:dyDescent="0.2">
      <c r="A7" s="22" t="s">
        <v>42</v>
      </c>
      <c r="B7" s="22"/>
      <c r="C7" s="22" t="s">
        <v>310</v>
      </c>
      <c r="D7" s="22" t="s">
        <v>203</v>
      </c>
      <c r="E7" s="22" t="s">
        <v>318</v>
      </c>
      <c r="F7" s="15" t="s">
        <v>295</v>
      </c>
      <c r="G7" s="15" t="s">
        <v>12</v>
      </c>
      <c r="H7" s="15" t="s">
        <v>12</v>
      </c>
      <c r="I7" s="15" t="s">
        <v>11</v>
      </c>
      <c r="J7" s="15" t="s">
        <v>11</v>
      </c>
      <c r="K7" s="15" t="s">
        <v>11</v>
      </c>
      <c r="L7" s="15" t="s">
        <v>12</v>
      </c>
      <c r="M7" s="15"/>
    </row>
    <row r="8" spans="1:13" s="172" customFormat="1" ht="111.75" customHeight="1" x14ac:dyDescent="0.2">
      <c r="A8" s="22" t="s">
        <v>421</v>
      </c>
      <c r="B8" s="22"/>
      <c r="C8" s="22" t="s">
        <v>422</v>
      </c>
      <c r="D8" s="22" t="s">
        <v>203</v>
      </c>
      <c r="E8" s="273" t="s">
        <v>423</v>
      </c>
      <c r="F8" s="184" t="s">
        <v>294</v>
      </c>
      <c r="G8" s="184" t="s">
        <v>11</v>
      </c>
      <c r="H8" s="184" t="s">
        <v>11</v>
      </c>
      <c r="I8" s="184" t="s">
        <v>11</v>
      </c>
      <c r="J8" s="184" t="s">
        <v>11</v>
      </c>
      <c r="K8" s="184" t="s">
        <v>11</v>
      </c>
      <c r="L8" s="184" t="s">
        <v>12</v>
      </c>
      <c r="M8" s="184"/>
    </row>
    <row r="9" spans="1:13" s="9" customFormat="1" ht="69.75" customHeight="1" x14ac:dyDescent="0.2">
      <c r="A9" s="22">
        <v>2</v>
      </c>
      <c r="B9" s="22" t="s">
        <v>319</v>
      </c>
      <c r="C9" s="22" t="s">
        <v>297</v>
      </c>
      <c r="D9" s="22" t="s">
        <v>203</v>
      </c>
      <c r="E9" s="22"/>
      <c r="F9" s="15" t="s">
        <v>295</v>
      </c>
      <c r="G9" s="15" t="s">
        <v>11</v>
      </c>
      <c r="H9" s="15" t="s">
        <v>11</v>
      </c>
      <c r="I9" s="15" t="s">
        <v>11</v>
      </c>
      <c r="J9" s="15" t="s">
        <v>11</v>
      </c>
      <c r="K9" s="15" t="s">
        <v>11</v>
      </c>
      <c r="L9" s="15" t="s">
        <v>11</v>
      </c>
      <c r="M9" s="15"/>
    </row>
    <row r="10" spans="1:13" s="9" customFormat="1" ht="120.75" customHeight="1" x14ac:dyDescent="0.2">
      <c r="A10" s="22" t="s">
        <v>79</v>
      </c>
      <c r="B10" s="22"/>
      <c r="C10" s="22" t="s">
        <v>297</v>
      </c>
      <c r="D10" s="22" t="s">
        <v>203</v>
      </c>
      <c r="E10" s="22" t="s">
        <v>313</v>
      </c>
      <c r="F10" s="15" t="s">
        <v>294</v>
      </c>
      <c r="G10" s="15" t="s">
        <v>11</v>
      </c>
      <c r="H10" s="15" t="s">
        <v>12</v>
      </c>
      <c r="I10" s="15" t="s">
        <v>11</v>
      </c>
      <c r="J10" s="15" t="s">
        <v>11</v>
      </c>
      <c r="K10" s="15" t="s">
        <v>11</v>
      </c>
      <c r="L10" s="15" t="s">
        <v>11</v>
      </c>
      <c r="M10" s="15"/>
    </row>
    <row r="11" spans="1:13" s="9" customFormat="1" ht="114" customHeight="1" x14ac:dyDescent="0.2">
      <c r="A11" s="22">
        <v>3</v>
      </c>
      <c r="B11" s="22" t="s">
        <v>314</v>
      </c>
      <c r="C11" s="22" t="s">
        <v>320</v>
      </c>
      <c r="D11" s="22" t="s">
        <v>203</v>
      </c>
      <c r="E11" s="22"/>
      <c r="F11" s="15" t="s">
        <v>315</v>
      </c>
      <c r="G11" s="15" t="s">
        <v>11</v>
      </c>
      <c r="H11" s="15" t="s">
        <v>11</v>
      </c>
      <c r="I11" s="15" t="s">
        <v>11</v>
      </c>
      <c r="J11" s="15" t="s">
        <v>11</v>
      </c>
      <c r="K11" s="15" t="s">
        <v>11</v>
      </c>
      <c r="L11" s="15" t="s">
        <v>11</v>
      </c>
      <c r="M11" s="15"/>
    </row>
    <row r="12" spans="1:13" s="9" customFormat="1" ht="66.75" customHeight="1" x14ac:dyDescent="0.2">
      <c r="A12" s="22">
        <v>4</v>
      </c>
      <c r="B12" s="22" t="s">
        <v>316</v>
      </c>
      <c r="C12" s="22" t="s">
        <v>321</v>
      </c>
      <c r="D12" s="22" t="s">
        <v>203</v>
      </c>
      <c r="E12" s="22"/>
      <c r="F12" s="15" t="s">
        <v>317</v>
      </c>
      <c r="G12" s="15" t="s">
        <v>11</v>
      </c>
      <c r="H12" s="15" t="s">
        <v>11</v>
      </c>
      <c r="I12" s="15" t="s">
        <v>11</v>
      </c>
      <c r="J12" s="15" t="s">
        <v>11</v>
      </c>
      <c r="K12" s="15" t="s">
        <v>11</v>
      </c>
      <c r="L12" s="15" t="s">
        <v>12</v>
      </c>
      <c r="M12" s="15"/>
    </row>
    <row r="13" spans="1:13" s="9" customFormat="1" ht="108" customHeight="1" x14ac:dyDescent="0.2">
      <c r="A13" s="22">
        <v>5</v>
      </c>
      <c r="B13" s="22" t="s">
        <v>409</v>
      </c>
      <c r="C13" s="22" t="s">
        <v>410</v>
      </c>
      <c r="D13" s="22" t="s">
        <v>203</v>
      </c>
      <c r="E13" s="22"/>
      <c r="F13" s="15" t="s">
        <v>411</v>
      </c>
      <c r="G13" s="15" t="s">
        <v>12</v>
      </c>
      <c r="H13" s="15" t="s">
        <v>12</v>
      </c>
      <c r="I13" s="15" t="s">
        <v>11</v>
      </c>
      <c r="J13" s="15" t="s">
        <v>12</v>
      </c>
      <c r="K13" s="15" t="s">
        <v>11</v>
      </c>
      <c r="L13" s="15" t="s">
        <v>12</v>
      </c>
      <c r="M13" s="15"/>
    </row>
    <row r="14" spans="1:13" s="9" customFormat="1" ht="216.75" x14ac:dyDescent="0.2">
      <c r="A14" s="22">
        <v>6</v>
      </c>
      <c r="B14" s="273" t="s">
        <v>425</v>
      </c>
      <c r="C14" s="22" t="s">
        <v>424</v>
      </c>
      <c r="D14" s="22" t="s">
        <v>204</v>
      </c>
      <c r="E14" s="22"/>
      <c r="F14" s="184" t="s">
        <v>294</v>
      </c>
      <c r="G14" s="15" t="s">
        <v>12</v>
      </c>
      <c r="H14" s="15" t="s">
        <v>11</v>
      </c>
      <c r="I14" s="15" t="s">
        <v>12</v>
      </c>
      <c r="J14" s="15" t="s">
        <v>12</v>
      </c>
      <c r="K14" s="15" t="s">
        <v>11</v>
      </c>
      <c r="L14" s="15" t="s">
        <v>12</v>
      </c>
      <c r="M14" s="15"/>
    </row>
    <row r="15" spans="1:13" s="9" customFormat="1" x14ac:dyDescent="0.2">
      <c r="A15" s="22"/>
      <c r="B15" s="22"/>
      <c r="C15" s="22"/>
      <c r="D15" s="22"/>
      <c r="E15" s="22"/>
      <c r="F15" s="15"/>
      <c r="G15" s="15"/>
      <c r="H15" s="15"/>
      <c r="I15" s="15"/>
      <c r="J15" s="15"/>
      <c r="K15" s="15"/>
      <c r="L15" s="15"/>
      <c r="M15" s="15"/>
    </row>
    <row r="16" spans="1:13" s="9" customFormat="1" x14ac:dyDescent="0.2">
      <c r="A16" s="22"/>
      <c r="B16" s="22"/>
      <c r="C16" s="22"/>
      <c r="D16" s="22"/>
      <c r="E16" s="22"/>
      <c r="F16" s="15"/>
      <c r="G16" s="15"/>
      <c r="H16" s="15"/>
      <c r="I16" s="15"/>
      <c r="J16" s="15"/>
      <c r="K16" s="15"/>
      <c r="L16" s="15"/>
      <c r="M16" s="15"/>
    </row>
    <row r="17" spans="1:13" s="9" customFormat="1" x14ac:dyDescent="0.2">
      <c r="A17" s="19"/>
      <c r="B17" s="19"/>
      <c r="C17" s="19"/>
      <c r="D17" s="19"/>
      <c r="E17" s="19"/>
      <c r="F17" s="7"/>
      <c r="G17" s="7"/>
      <c r="H17" s="7"/>
      <c r="I17" s="7"/>
      <c r="J17" s="7"/>
      <c r="K17" s="7"/>
      <c r="L17" s="7"/>
      <c r="M17" s="7"/>
    </row>
    <row r="18" spans="1:13" s="9" customFormat="1" x14ac:dyDescent="0.2">
      <c r="A18" s="19"/>
      <c r="B18" s="19"/>
      <c r="C18" s="19"/>
      <c r="D18" s="19"/>
      <c r="E18" s="19"/>
      <c r="F18" s="7"/>
      <c r="G18" s="7"/>
      <c r="H18" s="7"/>
      <c r="I18" s="7"/>
      <c r="J18" s="7"/>
      <c r="K18" s="7"/>
      <c r="L18" s="7"/>
      <c r="M18" s="7"/>
    </row>
  </sheetData>
  <conditionalFormatting sqref="G1:L1048576">
    <cfRule type="cellIs" dxfId="45" priority="1" operator="equal">
      <formula>"Yes"</formula>
    </cfRule>
  </conditionalFormatting>
  <pageMargins left="0.7" right="0.7" top="0.75" bottom="0.75" header="0.3" footer="0.3"/>
  <pageSetup paperSize="5" scale="69" fitToHeight="0" orientation="landscape" r:id="rId1"/>
  <headerFooter>
    <oddHeader>&amp;C&amp;"Arial,Bold"&amp;14&amp;UDeliverables
&amp;"Arial,Regular"&amp;12&amp;U(Study Step 1: Agency Legal Directives, Plan and Resources)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7">
        <x14:dataValidation type="list" allowBlank="1" showInputMessage="1" showErrorMessage="1">
          <x14:formula1>
            <xm:f>'Drop Down Options'!$A$23:$A$24</xm:f>
          </x14:formula1>
          <xm:sqref>G5:G18</xm:sqref>
        </x14:dataValidation>
        <x14:dataValidation type="list" allowBlank="1" showInputMessage="1" showErrorMessage="1">
          <x14:formula1>
            <xm:f>'Drop Down Options'!$A$27:$A$28</xm:f>
          </x14:formula1>
          <xm:sqref>H5:H18</xm:sqref>
        </x14:dataValidation>
        <x14:dataValidation type="list" allowBlank="1" showInputMessage="1" showErrorMessage="1">
          <x14:formula1>
            <xm:f>'Drop Down Options'!$A$31:$A$32</xm:f>
          </x14:formula1>
          <xm:sqref>I5:I18</xm:sqref>
        </x14:dataValidation>
        <x14:dataValidation type="list" allowBlank="1" showInputMessage="1" showErrorMessage="1">
          <x14:formula1>
            <xm:f>'Drop Down Options'!$A$35:$A$36</xm:f>
          </x14:formula1>
          <xm:sqref>J5:J18</xm:sqref>
        </x14:dataValidation>
        <x14:dataValidation type="list" allowBlank="1" showInputMessage="1" showErrorMessage="1">
          <x14:formula1>
            <xm:f>'Drop Down Options'!$A$39:$A$40</xm:f>
          </x14:formula1>
          <xm:sqref>K5:K18</xm:sqref>
        </x14:dataValidation>
        <x14:dataValidation type="list" allowBlank="1" showInputMessage="1" showErrorMessage="1">
          <x14:formula1>
            <xm:f>'Drop Down Options'!$A$43:$A$44</xm:f>
          </x14:formula1>
          <xm:sqref>L5:L18</xm:sqref>
        </x14:dataValidation>
        <x14:dataValidation type="list" allowBlank="1" showInputMessage="1" showErrorMessage="1">
          <x14:formula1>
            <xm:f>'Drop Down Options'!$A$47:$A$49</xm:f>
          </x14:formula1>
          <xm:sqref>D5:D18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workbookViewId="0">
      <selection activeCell="E8" sqref="E8"/>
    </sheetView>
  </sheetViews>
  <sheetFormatPr defaultColWidth="9.140625" defaultRowHeight="12.75" x14ac:dyDescent="0.2"/>
  <cols>
    <col min="1" max="1" width="16" style="21" customWidth="1"/>
    <col min="2" max="2" width="26" style="21" customWidth="1"/>
    <col min="3" max="3" width="35.28515625" style="21" customWidth="1"/>
    <col min="4" max="4" width="47.42578125" style="21" customWidth="1"/>
    <col min="5" max="5" width="45.85546875" style="21" customWidth="1"/>
    <col min="6" max="6" width="35.5703125" style="21" customWidth="1"/>
    <col min="7" max="7" width="23.140625" style="21" customWidth="1"/>
    <col min="8" max="8" width="12.7109375" style="21" customWidth="1"/>
    <col min="9" max="9" width="10.5703125" style="21" customWidth="1"/>
    <col min="10" max="16384" width="9.140625" style="21"/>
  </cols>
  <sheetData>
    <row r="1" spans="1:10" ht="12.75" customHeight="1" x14ac:dyDescent="0.2">
      <c r="B1" s="20" t="s">
        <v>0</v>
      </c>
      <c r="C1" s="24" t="s">
        <v>298</v>
      </c>
      <c r="D1" s="9"/>
      <c r="E1" s="9"/>
    </row>
    <row r="2" spans="1:10" ht="12.75" customHeight="1" x14ac:dyDescent="0.2">
      <c r="B2" s="20" t="s">
        <v>1</v>
      </c>
      <c r="C2" s="36">
        <v>43423</v>
      </c>
      <c r="D2" s="9"/>
      <c r="E2" s="9"/>
    </row>
    <row r="3" spans="1:10" ht="13.5" customHeight="1" x14ac:dyDescent="0.2">
      <c r="A3" s="14"/>
      <c r="B3" s="9"/>
      <c r="C3" s="9"/>
      <c r="D3" s="9"/>
      <c r="E3" s="6"/>
    </row>
    <row r="4" spans="1:10" s="268" customFormat="1" ht="63.75" customHeight="1" x14ac:dyDescent="0.2">
      <c r="A4" s="269" t="s">
        <v>5</v>
      </c>
      <c r="B4" s="191" t="s">
        <v>26</v>
      </c>
      <c r="C4" s="269" t="s">
        <v>276</v>
      </c>
      <c r="D4" s="269" t="s">
        <v>281</v>
      </c>
      <c r="E4" s="269" t="s">
        <v>282</v>
      </c>
      <c r="F4" s="191" t="s">
        <v>20</v>
      </c>
      <c r="H4" s="270"/>
      <c r="I4" s="270"/>
      <c r="J4" s="270"/>
    </row>
    <row r="5" spans="1:10" ht="53.25" customHeight="1" x14ac:dyDescent="0.2">
      <c r="A5" s="22">
        <v>1</v>
      </c>
      <c r="B5" s="15" t="str">
        <f>Deliverables!B5</f>
        <v>Serve as an alterative school cooperating with other agencies and organizations</v>
      </c>
      <c r="C5" s="15">
        <f>Deliverables!E5</f>
        <v>0</v>
      </c>
      <c r="D5" s="24" t="s">
        <v>326</v>
      </c>
      <c r="E5" s="24" t="s">
        <v>333</v>
      </c>
      <c r="F5" s="24" t="s">
        <v>322</v>
      </c>
      <c r="H5" s="6"/>
      <c r="I5" s="6"/>
      <c r="J5" s="6"/>
    </row>
    <row r="6" spans="1:10" s="9" customFormat="1" ht="72" customHeight="1" x14ac:dyDescent="0.2">
      <c r="A6" s="22" t="s">
        <v>78</v>
      </c>
      <c r="B6" s="15">
        <f>Deliverables!B6</f>
        <v>0</v>
      </c>
      <c r="C6" s="15" t="str">
        <f>Deliverables!E6</f>
        <v>Provide training for persons interested in continuing their elementary or high school education with emphasis on personal development, vocational efficiency and effective citizenship.</v>
      </c>
      <c r="D6" s="24" t="s">
        <v>323</v>
      </c>
      <c r="E6" s="24" t="s">
        <v>330</v>
      </c>
      <c r="F6" s="41" t="s">
        <v>322</v>
      </c>
    </row>
    <row r="7" spans="1:10" s="9" customFormat="1" ht="64.5" customHeight="1" x14ac:dyDescent="0.2">
      <c r="A7" s="22" t="s">
        <v>42</v>
      </c>
      <c r="B7" s="15">
        <f>Deliverables!B7</f>
        <v>0</v>
      </c>
      <c r="C7" s="15" t="str">
        <f>Deliverables!E7</f>
        <v>Cooperate with the Vocational Rehabilitation Department in providing personal and social adjustments for persons with disabilities.</v>
      </c>
      <c r="D7" s="40" t="s">
        <v>324</v>
      </c>
      <c r="E7" s="40" t="s">
        <v>331</v>
      </c>
      <c r="F7" s="40" t="s">
        <v>325</v>
      </c>
    </row>
    <row r="8" spans="1:10" s="272" customFormat="1" ht="64.5" customHeight="1" x14ac:dyDescent="0.2">
      <c r="A8" s="22" t="s">
        <v>421</v>
      </c>
      <c r="B8" s="184">
        <v>0</v>
      </c>
      <c r="C8" s="283" t="s">
        <v>423</v>
      </c>
      <c r="D8" s="167" t="s">
        <v>326</v>
      </c>
      <c r="E8" s="167" t="s">
        <v>431</v>
      </c>
      <c r="F8" s="167" t="s">
        <v>322</v>
      </c>
    </row>
    <row r="9" spans="1:10" ht="67.5" customHeight="1" x14ac:dyDescent="0.2">
      <c r="A9" s="22">
        <v>2</v>
      </c>
      <c r="B9" s="15" t="str">
        <f>Deliverables!B9</f>
        <v>Incorporate into its program, services for students ages fifteen and over who are deemed truant.</v>
      </c>
      <c r="C9" s="15">
        <f>Deliverables!E9</f>
        <v>0</v>
      </c>
      <c r="D9" s="41" t="s">
        <v>326</v>
      </c>
      <c r="E9" s="24" t="s">
        <v>335</v>
      </c>
      <c r="F9" s="41" t="s">
        <v>322</v>
      </c>
    </row>
    <row r="10" spans="1:10" ht="74.25" customHeight="1" x14ac:dyDescent="0.2">
      <c r="A10" s="22" t="s">
        <v>43</v>
      </c>
      <c r="B10" s="15">
        <f>Deliverables!B10</f>
        <v>0</v>
      </c>
      <c r="C10" s="15" t="str">
        <f>Deliverables!E10</f>
        <v xml:space="preserve">Cooperate with the Department of Juvenile Justice,the Family Courts, and School districts to encourage the removal of truant students when they can be appropriately served by the Opportunity School's program.. </v>
      </c>
      <c r="D10" s="41" t="s">
        <v>326</v>
      </c>
      <c r="E10" s="40" t="s">
        <v>336</v>
      </c>
      <c r="F10" s="40" t="s">
        <v>327</v>
      </c>
    </row>
    <row r="11" spans="1:10" ht="118.5" customHeight="1" x14ac:dyDescent="0.2">
      <c r="A11" s="22">
        <v>3</v>
      </c>
      <c r="B11" s="15" t="str">
        <f>Deliverables!B11</f>
        <v>Provide General Education Development (GED) testing to students  that are sixteen years of age and  unable to remain enrolled due to the necessity of immediate employment or enrollment in post-secondary education.</v>
      </c>
      <c r="C11" s="15">
        <f>Deliverables!E11</f>
        <v>0</v>
      </c>
      <c r="D11" s="41" t="s">
        <v>326</v>
      </c>
      <c r="E11" s="40" t="s">
        <v>334</v>
      </c>
      <c r="F11" s="41" t="s">
        <v>327</v>
      </c>
    </row>
    <row r="12" spans="1:10" ht="58.5" customHeight="1" x14ac:dyDescent="0.2">
      <c r="A12" s="22">
        <v>4</v>
      </c>
      <c r="B12" s="15" t="str">
        <f>Deliverables!B12</f>
        <v>Utilize funds received from the Department of Education for vocational equipment on educational program initatives.</v>
      </c>
      <c r="C12" s="15">
        <f>Deliverables!E13</f>
        <v>0</v>
      </c>
      <c r="D12" s="40" t="s">
        <v>328</v>
      </c>
      <c r="E12" s="40" t="s">
        <v>332</v>
      </c>
      <c r="F12" s="40" t="s">
        <v>325</v>
      </c>
    </row>
    <row r="13" spans="1:10" s="198" customFormat="1" ht="134.25" customHeight="1" x14ac:dyDescent="0.2">
      <c r="A13" s="22">
        <v>5</v>
      </c>
      <c r="B13" s="184" t="str">
        <f>Deliverables!B13</f>
        <v>The Director shall prescribe the courses of study and make all rules and regulations for the government of the school, within board policy, and is responsible for its operation and management within the limitations of appropriations provided by the General Assembly.</v>
      </c>
      <c r="C13" s="184">
        <f>Deliverables!E14</f>
        <v>0</v>
      </c>
      <c r="D13" s="271" t="s">
        <v>412</v>
      </c>
      <c r="E13" s="271" t="s">
        <v>413</v>
      </c>
      <c r="F13" s="271" t="s">
        <v>414</v>
      </c>
    </row>
    <row r="14" spans="1:10" s="285" customFormat="1" ht="242.25" x14ac:dyDescent="0.2">
      <c r="A14" s="167">
        <v>6</v>
      </c>
      <c r="B14" s="284" t="s">
        <v>425</v>
      </c>
      <c r="C14" s="184">
        <f>Deliverables!E15</f>
        <v>0</v>
      </c>
      <c r="D14" s="167" t="s">
        <v>326</v>
      </c>
      <c r="E14" s="167" t="s">
        <v>430</v>
      </c>
      <c r="F14" s="167" t="s">
        <v>322</v>
      </c>
    </row>
  </sheetData>
  <pageMargins left="0.7" right="0.7" top="0.75" bottom="0.75" header="0.3" footer="0.3"/>
  <pageSetup paperSize="5" scale="62" fitToHeight="0" orientation="landscape" r:id="rId1"/>
  <headerFooter>
    <oddHeader>&amp;C&amp;"Arial,Bold"&amp;14&amp;UDeliverables - Potential Harms&amp;"Arial,Regular"&amp;10&amp;U
&amp;12(Study Step 1: Agency Legal Directives, Plan and Resources)</oddHeader>
    <oddFooter>&amp;RThe contents of this chart are considered sworn testimony from the Agency Director.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workbookViewId="0">
      <selection activeCell="B4" sqref="B4"/>
    </sheetView>
  </sheetViews>
  <sheetFormatPr defaultRowHeight="12.75" x14ac:dyDescent="0.2"/>
  <cols>
    <col min="1" max="1" width="40.28515625" style="21" customWidth="1"/>
    <col min="2" max="2" width="24.5703125" style="21" customWidth="1"/>
    <col min="3" max="3" width="9.140625" style="21" bestFit="1" customWidth="1"/>
    <col min="4" max="4" width="12.5703125" style="21" customWidth="1"/>
    <col min="5" max="5" width="18.7109375" style="23" customWidth="1"/>
    <col min="6" max="6" width="22" style="21" customWidth="1"/>
    <col min="7" max="7" width="24.28515625" style="21" customWidth="1"/>
    <col min="8" max="8" width="28.5703125" style="21" customWidth="1"/>
    <col min="9" max="9" width="24.85546875" style="21" customWidth="1"/>
    <col min="10" max="16384" width="9.140625" style="21"/>
  </cols>
  <sheetData>
    <row r="1" spans="1:9" ht="12.75" customHeight="1" x14ac:dyDescent="0.2">
      <c r="A1" s="163" t="s">
        <v>0</v>
      </c>
      <c r="B1" s="302" t="s">
        <v>298</v>
      </c>
      <c r="C1" s="303"/>
      <c r="D1" s="274"/>
      <c r="E1" s="210"/>
      <c r="F1" s="198"/>
      <c r="G1" s="198"/>
      <c r="H1" s="198"/>
      <c r="I1" s="198"/>
    </row>
    <row r="2" spans="1:9" x14ac:dyDescent="0.2">
      <c r="A2" s="163" t="s">
        <v>1</v>
      </c>
      <c r="B2" s="281">
        <v>43423</v>
      </c>
      <c r="C2" s="168"/>
      <c r="D2" s="168"/>
      <c r="E2" s="210"/>
      <c r="F2" s="198"/>
      <c r="G2" s="198"/>
      <c r="H2" s="198"/>
      <c r="I2" s="198"/>
    </row>
    <row r="3" spans="1:9" x14ac:dyDescent="0.2">
      <c r="A3" s="174" t="s">
        <v>16</v>
      </c>
      <c r="B3" s="164"/>
      <c r="C3" s="164"/>
      <c r="D3" s="164"/>
      <c r="E3" s="210"/>
      <c r="F3" s="198"/>
      <c r="G3" s="198"/>
      <c r="H3" s="198"/>
      <c r="I3" s="198"/>
    </row>
    <row r="4" spans="1:9" ht="51" x14ac:dyDescent="0.2">
      <c r="A4" s="166" t="s">
        <v>240</v>
      </c>
      <c r="B4" s="277" t="s">
        <v>377</v>
      </c>
      <c r="C4" s="172"/>
      <c r="D4" s="172"/>
      <c r="E4" s="210"/>
      <c r="F4" s="198"/>
      <c r="G4" s="198"/>
      <c r="H4" s="198"/>
      <c r="I4" s="198"/>
    </row>
    <row r="5" spans="1:9" x14ac:dyDescent="0.2">
      <c r="A5" s="198"/>
      <c r="B5" s="198"/>
      <c r="C5" s="198"/>
      <c r="D5" s="198"/>
      <c r="E5" s="210"/>
      <c r="F5" s="198"/>
      <c r="G5" s="198"/>
      <c r="H5" s="198"/>
      <c r="I5" s="198"/>
    </row>
    <row r="6" spans="1:9" ht="119.25" customHeight="1" thickBot="1" x14ac:dyDescent="0.25">
      <c r="A6" s="219" t="s">
        <v>19</v>
      </c>
      <c r="B6" s="219" t="s">
        <v>206</v>
      </c>
      <c r="C6" s="219" t="s">
        <v>113</v>
      </c>
      <c r="D6" s="219" t="s">
        <v>279</v>
      </c>
      <c r="E6" s="221" t="s">
        <v>216</v>
      </c>
      <c r="F6" s="219" t="s">
        <v>283</v>
      </c>
      <c r="G6" s="219" t="s">
        <v>284</v>
      </c>
      <c r="H6" s="219" t="s">
        <v>285</v>
      </c>
      <c r="I6" s="220" t="s">
        <v>229</v>
      </c>
    </row>
    <row r="7" spans="1:9" ht="12.75" customHeight="1" x14ac:dyDescent="0.2">
      <c r="A7" s="304" t="s">
        <v>378</v>
      </c>
      <c r="B7" s="296" t="s">
        <v>379</v>
      </c>
      <c r="C7" s="189" t="s">
        <v>239</v>
      </c>
      <c r="D7" s="189">
        <v>6</v>
      </c>
      <c r="E7" s="222">
        <v>0</v>
      </c>
      <c r="F7" s="190" t="s">
        <v>380</v>
      </c>
      <c r="G7" s="190" t="s">
        <v>381</v>
      </c>
      <c r="H7" s="190"/>
      <c r="I7" s="190"/>
    </row>
    <row r="8" spans="1:9" x14ac:dyDescent="0.2">
      <c r="A8" s="300"/>
      <c r="B8" s="297"/>
      <c r="C8" s="191" t="s">
        <v>15</v>
      </c>
      <c r="D8" s="191">
        <v>6</v>
      </c>
      <c r="E8" s="223">
        <v>0</v>
      </c>
      <c r="F8" s="208" t="s">
        <v>380</v>
      </c>
      <c r="G8" s="192" t="s">
        <v>381</v>
      </c>
      <c r="H8" s="208"/>
      <c r="I8" s="192"/>
    </row>
    <row r="9" spans="1:9" ht="13.5" thickBot="1" x14ac:dyDescent="0.25">
      <c r="A9" s="301"/>
      <c r="B9" s="298"/>
      <c r="C9" s="193" t="s">
        <v>31</v>
      </c>
      <c r="D9" s="193">
        <v>6.58</v>
      </c>
      <c r="E9" s="224">
        <v>0.15</v>
      </c>
      <c r="F9" s="208" t="s">
        <v>380</v>
      </c>
      <c r="G9" s="208" t="s">
        <v>381</v>
      </c>
      <c r="H9" s="208"/>
      <c r="I9" s="208"/>
    </row>
    <row r="10" spans="1:9" ht="12.75" customHeight="1" x14ac:dyDescent="0.2">
      <c r="A10" s="299" t="s">
        <v>382</v>
      </c>
      <c r="B10" s="299" t="s">
        <v>383</v>
      </c>
      <c r="C10" s="186" t="s">
        <v>239</v>
      </c>
      <c r="D10" s="197">
        <v>2</v>
      </c>
      <c r="E10" s="228">
        <v>0</v>
      </c>
      <c r="F10" s="187" t="s">
        <v>380</v>
      </c>
      <c r="G10" s="187" t="s">
        <v>381</v>
      </c>
      <c r="H10" s="187"/>
      <c r="I10" s="187"/>
    </row>
    <row r="11" spans="1:9" s="18" customFormat="1" x14ac:dyDescent="0.2">
      <c r="A11" s="300"/>
      <c r="B11" s="300"/>
      <c r="C11" s="233" t="s">
        <v>15</v>
      </c>
      <c r="D11" s="195">
        <v>2</v>
      </c>
      <c r="E11" s="226">
        <v>0.5</v>
      </c>
      <c r="F11" s="209" t="s">
        <v>380</v>
      </c>
      <c r="G11" s="184" t="s">
        <v>381</v>
      </c>
      <c r="H11" s="209"/>
      <c r="I11" s="184"/>
    </row>
    <row r="12" spans="1:9" s="18" customFormat="1" ht="13.5" thickBot="1" x14ac:dyDescent="0.25">
      <c r="A12" s="301"/>
      <c r="B12" s="301"/>
      <c r="C12" s="188" t="s">
        <v>31</v>
      </c>
      <c r="D12" s="206">
        <v>3</v>
      </c>
      <c r="E12" s="229">
        <v>0</v>
      </c>
      <c r="F12" s="209" t="s">
        <v>380</v>
      </c>
      <c r="G12" s="209" t="s">
        <v>381</v>
      </c>
      <c r="H12" s="209"/>
      <c r="I12" s="209"/>
    </row>
    <row r="13" spans="1:9" s="18" customFormat="1" ht="12.75" customHeight="1" x14ac:dyDescent="0.2">
      <c r="A13" s="296" t="s">
        <v>384</v>
      </c>
      <c r="B13" s="296" t="s">
        <v>385</v>
      </c>
      <c r="C13" s="189" t="s">
        <v>239</v>
      </c>
      <c r="D13" s="189">
        <v>21.67</v>
      </c>
      <c r="E13" s="222">
        <v>0</v>
      </c>
      <c r="F13" s="190" t="s">
        <v>380</v>
      </c>
      <c r="G13" s="190" t="s">
        <v>381</v>
      </c>
      <c r="H13" s="190" t="s">
        <v>380</v>
      </c>
      <c r="I13" s="190" t="s">
        <v>386</v>
      </c>
    </row>
    <row r="14" spans="1:9" s="18" customFormat="1" x14ac:dyDescent="0.2">
      <c r="A14" s="297"/>
      <c r="B14" s="297"/>
      <c r="C14" s="191" t="s">
        <v>15</v>
      </c>
      <c r="D14" s="191">
        <v>20.67</v>
      </c>
      <c r="E14" s="223">
        <v>0.05</v>
      </c>
      <c r="F14" s="208" t="s">
        <v>380</v>
      </c>
      <c r="G14" s="192" t="s">
        <v>381</v>
      </c>
      <c r="H14" s="208" t="s">
        <v>380</v>
      </c>
      <c r="I14" s="192" t="s">
        <v>386</v>
      </c>
    </row>
    <row r="15" spans="1:9" s="18" customFormat="1" ht="13.5" thickBot="1" x14ac:dyDescent="0.25">
      <c r="A15" s="298"/>
      <c r="B15" s="298"/>
      <c r="C15" s="193" t="s">
        <v>31</v>
      </c>
      <c r="D15" s="193">
        <v>20.83</v>
      </c>
      <c r="E15" s="224">
        <v>0.05</v>
      </c>
      <c r="F15" s="208" t="s">
        <v>380</v>
      </c>
      <c r="G15" s="208" t="s">
        <v>381</v>
      </c>
      <c r="H15" s="208" t="s">
        <v>380</v>
      </c>
      <c r="I15" s="208" t="s">
        <v>386</v>
      </c>
    </row>
    <row r="16" spans="1:9" s="18" customFormat="1" ht="12.75" customHeight="1" x14ac:dyDescent="0.2">
      <c r="A16" s="299" t="s">
        <v>387</v>
      </c>
      <c r="B16" s="299" t="s">
        <v>388</v>
      </c>
      <c r="C16" s="186" t="s">
        <v>239</v>
      </c>
      <c r="D16" s="186">
        <v>12.67</v>
      </c>
      <c r="E16" s="225">
        <v>0.63</v>
      </c>
      <c r="F16" s="187" t="s">
        <v>380</v>
      </c>
      <c r="G16" s="187" t="s">
        <v>381</v>
      </c>
      <c r="H16" s="187" t="s">
        <v>380</v>
      </c>
      <c r="I16" s="187" t="s">
        <v>389</v>
      </c>
    </row>
    <row r="17" spans="1:9" s="18" customFormat="1" x14ac:dyDescent="0.2">
      <c r="A17" s="300"/>
      <c r="B17" s="300"/>
      <c r="C17" s="233" t="s">
        <v>15</v>
      </c>
      <c r="D17" s="195">
        <v>10.65</v>
      </c>
      <c r="E17" s="226">
        <v>0.65</v>
      </c>
      <c r="F17" s="209" t="s">
        <v>380</v>
      </c>
      <c r="G17" s="184" t="s">
        <v>381</v>
      </c>
      <c r="H17" s="184" t="s">
        <v>380</v>
      </c>
      <c r="I17" s="184" t="s">
        <v>386</v>
      </c>
    </row>
    <row r="18" spans="1:9" ht="13.5" thickBot="1" x14ac:dyDescent="0.25">
      <c r="A18" s="301"/>
      <c r="B18" s="301"/>
      <c r="C18" s="188" t="s">
        <v>31</v>
      </c>
      <c r="D18" s="196">
        <v>9.92</v>
      </c>
      <c r="E18" s="227">
        <v>0.4</v>
      </c>
      <c r="F18" s="209" t="s">
        <v>380</v>
      </c>
      <c r="G18" s="209" t="s">
        <v>381</v>
      </c>
      <c r="H18" s="209" t="s">
        <v>380</v>
      </c>
      <c r="I18" s="209" t="s">
        <v>386</v>
      </c>
    </row>
    <row r="19" spans="1:9" ht="12.75" customHeight="1" x14ac:dyDescent="0.2">
      <c r="A19" s="296" t="s">
        <v>390</v>
      </c>
      <c r="B19" s="296" t="s">
        <v>391</v>
      </c>
      <c r="C19" s="189" t="s">
        <v>239</v>
      </c>
      <c r="D19" s="189">
        <v>41.5</v>
      </c>
      <c r="E19" s="222">
        <v>0.43</v>
      </c>
      <c r="F19" s="190" t="s">
        <v>380</v>
      </c>
      <c r="G19" s="190" t="s">
        <v>381</v>
      </c>
      <c r="H19" s="190"/>
      <c r="I19" s="190"/>
    </row>
    <row r="20" spans="1:9" x14ac:dyDescent="0.2">
      <c r="A20" s="297"/>
      <c r="B20" s="297"/>
      <c r="C20" s="191" t="s">
        <v>15</v>
      </c>
      <c r="D20" s="191">
        <v>41</v>
      </c>
      <c r="E20" s="223">
        <v>0.25</v>
      </c>
      <c r="F20" s="208" t="s">
        <v>380</v>
      </c>
      <c r="G20" s="192" t="s">
        <v>381</v>
      </c>
      <c r="H20" s="208"/>
      <c r="I20" s="192"/>
    </row>
    <row r="21" spans="1:9" ht="13.5" thickBot="1" x14ac:dyDescent="0.25">
      <c r="A21" s="298"/>
      <c r="B21" s="298"/>
      <c r="C21" s="193" t="s">
        <v>31</v>
      </c>
      <c r="D21" s="193">
        <v>41.92</v>
      </c>
      <c r="E21" s="224">
        <v>0.25</v>
      </c>
      <c r="F21" s="208" t="s">
        <v>380</v>
      </c>
      <c r="G21" s="208" t="s">
        <v>381</v>
      </c>
      <c r="H21" s="208"/>
      <c r="I21" s="208"/>
    </row>
    <row r="22" spans="1:9" ht="12.75" customHeight="1" x14ac:dyDescent="0.2">
      <c r="A22" s="299" t="s">
        <v>392</v>
      </c>
      <c r="B22" s="299" t="s">
        <v>393</v>
      </c>
      <c r="C22" s="186" t="s">
        <v>239</v>
      </c>
      <c r="D22" s="197">
        <v>14.75</v>
      </c>
      <c r="E22" s="228">
        <v>7.0000000000000007E-2</v>
      </c>
      <c r="F22" s="187" t="s">
        <v>380</v>
      </c>
      <c r="G22" s="187" t="s">
        <v>381</v>
      </c>
      <c r="H22" s="187"/>
      <c r="I22" s="187"/>
    </row>
    <row r="23" spans="1:9" x14ac:dyDescent="0.2">
      <c r="A23" s="300"/>
      <c r="B23" s="300"/>
      <c r="C23" s="233" t="s">
        <v>15</v>
      </c>
      <c r="D23" s="195">
        <v>14.92</v>
      </c>
      <c r="E23" s="226">
        <v>7.0000000000000007E-2</v>
      </c>
      <c r="F23" s="209" t="s">
        <v>380</v>
      </c>
      <c r="G23" s="184" t="s">
        <v>381</v>
      </c>
      <c r="H23" s="209"/>
      <c r="I23" s="184"/>
    </row>
    <row r="24" spans="1:9" ht="13.5" thickBot="1" x14ac:dyDescent="0.25">
      <c r="A24" s="301"/>
      <c r="B24" s="301"/>
      <c r="C24" s="188" t="s">
        <v>31</v>
      </c>
      <c r="D24" s="206">
        <v>14.83</v>
      </c>
      <c r="E24" s="229">
        <v>0.61</v>
      </c>
      <c r="F24" s="209" t="s">
        <v>380</v>
      </c>
      <c r="G24" s="209" t="s">
        <v>381</v>
      </c>
      <c r="H24" s="209"/>
      <c r="I24" s="209"/>
    </row>
    <row r="25" spans="1:9" ht="12.75" customHeight="1" x14ac:dyDescent="0.2">
      <c r="A25" s="296" t="s">
        <v>394</v>
      </c>
      <c r="B25" s="296" t="s">
        <v>395</v>
      </c>
      <c r="C25" s="189" t="s">
        <v>239</v>
      </c>
      <c r="D25" s="189">
        <v>2</v>
      </c>
      <c r="E25" s="222">
        <v>0</v>
      </c>
      <c r="F25" s="190" t="s">
        <v>380</v>
      </c>
      <c r="G25" s="190" t="s">
        <v>381</v>
      </c>
      <c r="H25" s="190"/>
      <c r="I25" s="190"/>
    </row>
    <row r="26" spans="1:9" x14ac:dyDescent="0.2">
      <c r="A26" s="297"/>
      <c r="B26" s="297"/>
      <c r="C26" s="191" t="s">
        <v>15</v>
      </c>
      <c r="D26" s="191">
        <v>2.83</v>
      </c>
      <c r="E26" s="223">
        <v>0</v>
      </c>
      <c r="F26" s="208" t="s">
        <v>380</v>
      </c>
      <c r="G26" s="192" t="s">
        <v>381</v>
      </c>
      <c r="H26" s="208"/>
      <c r="I26" s="192"/>
    </row>
    <row r="27" spans="1:9" ht="13.5" thickBot="1" x14ac:dyDescent="0.25">
      <c r="A27" s="298"/>
      <c r="B27" s="298"/>
      <c r="C27" s="193" t="s">
        <v>31</v>
      </c>
      <c r="D27" s="193">
        <v>3</v>
      </c>
      <c r="E27" s="224">
        <v>0</v>
      </c>
      <c r="F27" s="208" t="s">
        <v>380</v>
      </c>
      <c r="G27" s="208" t="s">
        <v>381</v>
      </c>
      <c r="H27" s="208"/>
      <c r="I27" s="208"/>
    </row>
  </sheetData>
  <mergeCells count="15">
    <mergeCell ref="B1:C1"/>
    <mergeCell ref="A10:A12"/>
    <mergeCell ref="B10:B12"/>
    <mergeCell ref="A7:A9"/>
    <mergeCell ref="B7:B9"/>
    <mergeCell ref="B25:B27"/>
    <mergeCell ref="A25:A27"/>
    <mergeCell ref="B13:B15"/>
    <mergeCell ref="B22:B24"/>
    <mergeCell ref="A22:A24"/>
    <mergeCell ref="A13:A15"/>
    <mergeCell ref="A16:A18"/>
    <mergeCell ref="B16:B18"/>
    <mergeCell ref="A19:A21"/>
    <mergeCell ref="B19:B21"/>
  </mergeCells>
  <pageMargins left="0.7" right="0.7" top="0.75" bottom="0.75" header="0.3" footer="0.3"/>
  <pageSetup paperSize="5" scale="80" fitToHeight="0" orientation="landscape" r:id="rId1"/>
  <headerFooter>
    <oddHeader>&amp;C&amp;"Arial,Bold"&amp;14&amp;UOrganizational Units
&amp;"Arial,Regular"&amp;12&amp;U(Study Step 1: Agency Legal Directives, Plan and Resources)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'Drop Down Options'!$E$3:$E$5</xm:f>
          </x14:formula1>
          <xm:sqref>F7:F27</xm:sqref>
        </x14:dataValidation>
        <x14:dataValidation type="list" allowBlank="1" showInputMessage="1" showErrorMessage="1">
          <x14:formula1>
            <xm:f>'Drop Down Options'!$E$8:$E$10</xm:f>
          </x14:formula1>
          <xm:sqref>G7:G27</xm:sqref>
        </x14:dataValidation>
        <x14:dataValidation type="list" allowBlank="1" showInputMessage="1" showErrorMessage="1">
          <x14:formula1>
            <xm:f>'Drop Down Options'!$E$13:$E$15</xm:f>
          </x14:formula1>
          <xm:sqref>H7:H27</xm:sqref>
        </x14:dataValidation>
        <x14:dataValidation type="list" allowBlank="1" showInputMessage="1" showErrorMessage="1">
          <x14:formula1>
            <xm:f>'Drop Down Options'!$E$18:$E$21</xm:f>
          </x14:formula1>
          <xm:sqref>I7:I27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2"/>
  <sheetViews>
    <sheetView tabSelected="1" topLeftCell="A4" workbookViewId="0">
      <selection activeCell="B14" sqref="B14"/>
    </sheetView>
  </sheetViews>
  <sheetFormatPr defaultRowHeight="12.75" x14ac:dyDescent="0.2"/>
  <cols>
    <col min="1" max="1" width="6.42578125" style="116" customWidth="1"/>
    <col min="2" max="2" width="75" style="92" customWidth="1"/>
    <col min="3" max="3" width="13.28515625" style="115" bestFit="1" customWidth="1"/>
    <col min="4" max="4" width="14" style="114" customWidth="1"/>
    <col min="5" max="5" width="17" style="114" customWidth="1"/>
    <col min="6" max="6" width="16.140625" style="114" customWidth="1"/>
    <col min="7" max="7" width="16.28515625" style="92" customWidth="1"/>
    <col min="8" max="8" width="16.140625" style="114" customWidth="1"/>
    <col min="9" max="16384" width="9.140625" style="92"/>
  </cols>
  <sheetData>
    <row r="1" spans="1:8" s="117" customFormat="1" ht="12.75" customHeight="1" x14ac:dyDescent="0.2">
      <c r="A1" s="119"/>
      <c r="B1" s="162" t="s">
        <v>0</v>
      </c>
      <c r="C1" s="305" t="s">
        <v>298</v>
      </c>
      <c r="D1" s="306"/>
      <c r="F1" s="107"/>
      <c r="G1" s="107"/>
      <c r="H1" s="107"/>
    </row>
    <row r="2" spans="1:8" s="117" customFormat="1" x14ac:dyDescent="0.2">
      <c r="A2" s="119"/>
      <c r="B2" s="162" t="s">
        <v>1</v>
      </c>
      <c r="C2" s="307">
        <v>43423</v>
      </c>
      <c r="D2" s="306"/>
      <c r="F2" s="107"/>
      <c r="G2" s="107"/>
      <c r="H2" s="107"/>
    </row>
    <row r="3" spans="1:8" s="117" customFormat="1" x14ac:dyDescent="0.2">
      <c r="A3" s="119"/>
      <c r="B3" s="161"/>
      <c r="C3" s="160"/>
      <c r="D3" s="159"/>
      <c r="F3" s="107"/>
      <c r="G3" s="107"/>
      <c r="H3" s="107"/>
    </row>
    <row r="4" spans="1:8" s="117" customFormat="1" x14ac:dyDescent="0.2">
      <c r="A4" s="119"/>
      <c r="B4" s="161"/>
      <c r="C4" s="160"/>
      <c r="D4" s="159"/>
      <c r="F4" s="107"/>
      <c r="G4" s="107"/>
      <c r="H4" s="107"/>
    </row>
    <row r="5" spans="1:8" ht="27.75" customHeight="1" x14ac:dyDescent="0.2">
      <c r="B5" s="308" t="s">
        <v>144</v>
      </c>
      <c r="C5" s="309"/>
      <c r="D5" s="309"/>
      <c r="E5" s="309"/>
      <c r="F5" s="309"/>
      <c r="G5" s="309"/>
      <c r="H5" s="275"/>
    </row>
    <row r="6" spans="1:8" ht="15.75" x14ac:dyDescent="0.2">
      <c r="A6" s="154"/>
      <c r="B6" s="153" t="s">
        <v>179</v>
      </c>
      <c r="C6" s="105"/>
      <c r="D6" s="106"/>
      <c r="E6" s="106"/>
      <c r="F6" s="106"/>
      <c r="G6" s="106"/>
      <c r="H6" s="106"/>
    </row>
    <row r="7" spans="1:8" ht="15.75" x14ac:dyDescent="0.2">
      <c r="A7" s="157"/>
      <c r="B7" s="158"/>
      <c r="C7" s="42"/>
      <c r="D7" s="43"/>
      <c r="E7" s="43"/>
      <c r="F7" s="43"/>
      <c r="G7" s="43"/>
      <c r="H7" s="43"/>
    </row>
    <row r="8" spans="1:8" ht="16.5" thickBot="1" x14ac:dyDescent="0.25">
      <c r="A8" s="157" t="s">
        <v>28</v>
      </c>
      <c r="B8" s="140" t="s">
        <v>141</v>
      </c>
      <c r="C8" s="42" t="s">
        <v>439</v>
      </c>
      <c r="D8" s="43" t="s">
        <v>337</v>
      </c>
      <c r="E8" s="43" t="s">
        <v>338</v>
      </c>
      <c r="F8" s="43" t="s">
        <v>338</v>
      </c>
      <c r="G8" s="43" t="s">
        <v>339</v>
      </c>
      <c r="H8" s="43" t="s">
        <v>340</v>
      </c>
    </row>
    <row r="9" spans="1:8" x14ac:dyDescent="0.2">
      <c r="A9" s="122"/>
      <c r="B9" s="150" t="s">
        <v>168</v>
      </c>
      <c r="C9" s="44" t="s">
        <v>29</v>
      </c>
      <c r="D9" s="45">
        <v>10010000</v>
      </c>
      <c r="E9" s="46">
        <v>30000000</v>
      </c>
      <c r="F9" s="45">
        <v>30000000</v>
      </c>
      <c r="G9" s="46">
        <v>40000000</v>
      </c>
      <c r="H9" s="45">
        <v>40000000</v>
      </c>
    </row>
    <row r="10" spans="1:8" ht="25.5" x14ac:dyDescent="0.2">
      <c r="A10" s="119" t="s">
        <v>78</v>
      </c>
      <c r="B10" s="121" t="s">
        <v>169</v>
      </c>
      <c r="C10" s="47" t="s">
        <v>32</v>
      </c>
      <c r="D10" s="48"/>
      <c r="E10" s="49"/>
      <c r="F10" s="48"/>
      <c r="G10" s="49"/>
      <c r="H10" s="48"/>
    </row>
    <row r="11" spans="1:8" x14ac:dyDescent="0.2">
      <c r="A11" s="119" t="s">
        <v>79</v>
      </c>
      <c r="B11" s="121" t="s">
        <v>25</v>
      </c>
      <c r="C11" s="47" t="s">
        <v>32</v>
      </c>
      <c r="D11" s="48" t="s">
        <v>222</v>
      </c>
      <c r="E11" s="49" t="s">
        <v>222</v>
      </c>
      <c r="F11" s="48" t="s">
        <v>341</v>
      </c>
      <c r="G11" s="49" t="s">
        <v>222</v>
      </c>
      <c r="H11" s="48" t="s">
        <v>222</v>
      </c>
    </row>
    <row r="12" spans="1:8" x14ac:dyDescent="0.2">
      <c r="A12" s="119" t="s">
        <v>80</v>
      </c>
      <c r="B12" s="121" t="s">
        <v>40</v>
      </c>
      <c r="C12" s="47" t="s">
        <v>32</v>
      </c>
      <c r="D12" s="48" t="s">
        <v>8</v>
      </c>
      <c r="E12" s="49" t="s">
        <v>224</v>
      </c>
      <c r="F12" s="48" t="s">
        <v>8</v>
      </c>
      <c r="G12" s="49" t="s">
        <v>8</v>
      </c>
      <c r="H12" s="48" t="s">
        <v>8</v>
      </c>
    </row>
    <row r="13" spans="1:8" s="124" customFormat="1" x14ac:dyDescent="0.2">
      <c r="A13" s="138" t="s">
        <v>163</v>
      </c>
      <c r="B13" s="121" t="s">
        <v>145</v>
      </c>
      <c r="C13" s="47" t="s">
        <v>32</v>
      </c>
      <c r="D13" s="50" t="s">
        <v>342</v>
      </c>
      <c r="E13" s="51" t="s">
        <v>342</v>
      </c>
      <c r="F13" s="50"/>
      <c r="G13" s="51"/>
      <c r="H13" s="50"/>
    </row>
    <row r="14" spans="1:8" s="124" customFormat="1" ht="38.25" x14ac:dyDescent="0.2">
      <c r="A14" s="138" t="s">
        <v>164</v>
      </c>
      <c r="B14" s="121" t="s">
        <v>146</v>
      </c>
      <c r="C14" s="47" t="s">
        <v>32</v>
      </c>
      <c r="D14" s="50"/>
      <c r="E14" s="51" t="s">
        <v>343</v>
      </c>
      <c r="F14" s="50" t="s">
        <v>344</v>
      </c>
      <c r="G14" s="51" t="s">
        <v>440</v>
      </c>
      <c r="H14" s="50" t="s">
        <v>345</v>
      </c>
    </row>
    <row r="15" spans="1:8" s="124" customFormat="1" x14ac:dyDescent="0.2">
      <c r="A15" s="138" t="s">
        <v>81</v>
      </c>
      <c r="B15" s="121" t="s">
        <v>147</v>
      </c>
      <c r="C15" s="47" t="s">
        <v>32</v>
      </c>
      <c r="D15" s="50" t="s">
        <v>337</v>
      </c>
      <c r="E15" s="51" t="s">
        <v>346</v>
      </c>
      <c r="F15" s="50" t="s">
        <v>346</v>
      </c>
      <c r="G15" s="51"/>
      <c r="H15" s="50" t="s">
        <v>346</v>
      </c>
    </row>
    <row r="16" spans="1:8" x14ac:dyDescent="0.2">
      <c r="A16" s="119"/>
      <c r="B16" s="121"/>
      <c r="C16" s="47"/>
      <c r="D16" s="49"/>
      <c r="E16" s="49"/>
      <c r="F16" s="49"/>
      <c r="G16" s="49"/>
      <c r="H16" s="49"/>
    </row>
    <row r="17" spans="1:8" x14ac:dyDescent="0.2">
      <c r="A17" s="119"/>
      <c r="B17" s="148" t="s">
        <v>167</v>
      </c>
      <c r="C17" s="52" t="s">
        <v>29</v>
      </c>
      <c r="D17" s="49"/>
      <c r="E17" s="49"/>
      <c r="F17" s="49"/>
      <c r="G17" s="49"/>
      <c r="H17" s="49"/>
    </row>
    <row r="18" spans="1:8" s="124" customFormat="1" x14ac:dyDescent="0.2">
      <c r="A18" s="138" t="s">
        <v>82</v>
      </c>
      <c r="B18" s="134" t="s">
        <v>241</v>
      </c>
      <c r="C18" s="53">
        <f>SUM(D18:CA18)</f>
        <v>0</v>
      </c>
      <c r="D18" s="54">
        <v>0</v>
      </c>
      <c r="E18" s="54">
        <v>0</v>
      </c>
      <c r="F18" s="54">
        <v>0</v>
      </c>
      <c r="G18" s="54">
        <v>0</v>
      </c>
      <c r="H18" s="54">
        <v>0</v>
      </c>
    </row>
    <row r="19" spans="1:8" s="124" customFormat="1" x14ac:dyDescent="0.2">
      <c r="A19" s="119"/>
      <c r="B19" s="121"/>
      <c r="C19" s="55"/>
      <c r="D19" s="56"/>
      <c r="E19" s="56"/>
      <c r="F19" s="56"/>
      <c r="G19" s="56"/>
      <c r="H19" s="56"/>
    </row>
    <row r="20" spans="1:8" s="124" customFormat="1" x14ac:dyDescent="0.2">
      <c r="A20" s="119"/>
      <c r="B20" s="148" t="s">
        <v>170</v>
      </c>
      <c r="C20" s="52" t="s">
        <v>29</v>
      </c>
      <c r="D20" s="56"/>
      <c r="E20" s="56"/>
      <c r="F20" s="56"/>
      <c r="G20" s="56"/>
      <c r="H20" s="56"/>
    </row>
    <row r="21" spans="1:8" s="124" customFormat="1" ht="29.25" customHeight="1" x14ac:dyDescent="0.2">
      <c r="A21" s="119" t="s">
        <v>83</v>
      </c>
      <c r="B21" s="121" t="s">
        <v>123</v>
      </c>
      <c r="C21" s="47" t="s">
        <v>32</v>
      </c>
      <c r="D21" s="48"/>
      <c r="E21" s="49"/>
      <c r="F21" s="48"/>
      <c r="G21" s="49"/>
      <c r="H21" s="48"/>
    </row>
    <row r="22" spans="1:8" x14ac:dyDescent="0.2">
      <c r="A22" s="119" t="s">
        <v>84</v>
      </c>
      <c r="B22" s="121" t="s">
        <v>124</v>
      </c>
      <c r="C22" s="47" t="s">
        <v>32</v>
      </c>
      <c r="D22" s="48" t="s">
        <v>347</v>
      </c>
      <c r="E22" s="49" t="s">
        <v>348</v>
      </c>
      <c r="F22" s="48" t="s">
        <v>348</v>
      </c>
      <c r="G22" s="49" t="s">
        <v>349</v>
      </c>
      <c r="H22" s="48" t="s">
        <v>9</v>
      </c>
    </row>
    <row r="23" spans="1:8" x14ac:dyDescent="0.2">
      <c r="A23" s="149"/>
      <c r="B23" s="121"/>
      <c r="C23" s="47"/>
      <c r="D23" s="49"/>
      <c r="E23" s="49"/>
      <c r="F23" s="49"/>
      <c r="G23" s="49"/>
      <c r="H23" s="49"/>
    </row>
    <row r="24" spans="1:8" ht="25.5" x14ac:dyDescent="0.2">
      <c r="A24" s="119"/>
      <c r="B24" s="148" t="s">
        <v>148</v>
      </c>
      <c r="C24" s="52" t="s">
        <v>29</v>
      </c>
      <c r="D24" s="49"/>
      <c r="E24" s="49"/>
      <c r="F24" s="49"/>
      <c r="G24" s="49"/>
      <c r="H24" s="49"/>
    </row>
    <row r="25" spans="1:8" x14ac:dyDescent="0.2">
      <c r="A25" s="119" t="s">
        <v>165</v>
      </c>
      <c r="B25" s="121" t="s">
        <v>154</v>
      </c>
      <c r="C25" s="57">
        <f>SUM(D25:CA25)</f>
        <v>3417357.0100000002</v>
      </c>
      <c r="D25" s="58">
        <v>524658.44999999995</v>
      </c>
      <c r="E25" s="58">
        <f>956462.06+63942+170366.85</f>
        <v>1190770.9100000001</v>
      </c>
      <c r="F25" s="50">
        <v>768645</v>
      </c>
      <c r="G25" s="59">
        <v>640951.02</v>
      </c>
      <c r="H25" s="50">
        <v>292331.63</v>
      </c>
    </row>
    <row r="26" spans="1:8" x14ac:dyDescent="0.2">
      <c r="A26" s="119" t="s">
        <v>166</v>
      </c>
      <c r="B26" s="145" t="s">
        <v>155</v>
      </c>
      <c r="C26" s="60">
        <f>SUM(D26:CA26)</f>
        <v>255056.96</v>
      </c>
      <c r="D26" s="61">
        <v>-90563.66</v>
      </c>
      <c r="E26" s="62">
        <v>-25227</v>
      </c>
      <c r="F26" s="63">
        <v>316440</v>
      </c>
      <c r="G26" s="62">
        <v>39023.620000000003</v>
      </c>
      <c r="H26" s="63">
        <v>15384</v>
      </c>
    </row>
    <row r="27" spans="1:8" ht="13.5" thickBot="1" x14ac:dyDescent="0.25">
      <c r="A27" s="119" t="s">
        <v>85</v>
      </c>
      <c r="B27" s="147" t="s">
        <v>177</v>
      </c>
      <c r="C27" s="64">
        <f>SUM(D27:CA27)</f>
        <v>3672413.97</v>
      </c>
      <c r="D27" s="65">
        <f>D25+D26</f>
        <v>434094.78999999992</v>
      </c>
      <c r="E27" s="65">
        <f>E25+E26</f>
        <v>1165543.9100000001</v>
      </c>
      <c r="F27" s="65">
        <f>F25+F26</f>
        <v>1085085</v>
      </c>
      <c r="G27" s="65">
        <f>G25+G26</f>
        <v>679974.64</v>
      </c>
      <c r="H27" s="65">
        <f>H25+H26</f>
        <v>307715.63</v>
      </c>
    </row>
    <row r="28" spans="1:8" x14ac:dyDescent="0.2">
      <c r="A28" s="119"/>
      <c r="B28" s="118"/>
      <c r="C28" s="66"/>
      <c r="D28" s="67"/>
      <c r="E28" s="59"/>
      <c r="F28" s="51"/>
      <c r="G28" s="59"/>
      <c r="H28" s="51"/>
    </row>
    <row r="29" spans="1:8" ht="16.5" thickBot="1" x14ac:dyDescent="0.25">
      <c r="A29" s="119"/>
      <c r="B29" s="140" t="s">
        <v>138</v>
      </c>
      <c r="C29" s="55"/>
      <c r="D29" s="68"/>
      <c r="E29" s="69"/>
      <c r="F29" s="68"/>
      <c r="G29" s="69"/>
      <c r="H29" s="68"/>
    </row>
    <row r="30" spans="1:8" x14ac:dyDescent="0.2">
      <c r="A30" s="119"/>
      <c r="B30" s="139" t="s">
        <v>36</v>
      </c>
      <c r="C30" s="44" t="s">
        <v>29</v>
      </c>
      <c r="D30" s="70"/>
      <c r="E30" s="71"/>
      <c r="F30" s="70"/>
      <c r="G30" s="71"/>
      <c r="H30" s="70"/>
    </row>
    <row r="31" spans="1:8" x14ac:dyDescent="0.2">
      <c r="A31" s="119" t="s">
        <v>86</v>
      </c>
      <c r="B31" s="121" t="s">
        <v>34</v>
      </c>
      <c r="C31" s="47" t="s">
        <v>32</v>
      </c>
      <c r="D31" s="48"/>
      <c r="E31" s="49"/>
      <c r="F31" s="48"/>
      <c r="G31" s="49"/>
      <c r="H31" s="48"/>
    </row>
    <row r="32" spans="1:8" x14ac:dyDescent="0.2">
      <c r="A32" s="119" t="s">
        <v>87</v>
      </c>
      <c r="B32" s="121" t="s">
        <v>35</v>
      </c>
      <c r="C32" s="47" t="s">
        <v>32</v>
      </c>
      <c r="D32" s="48"/>
      <c r="E32" s="49"/>
      <c r="F32" s="48"/>
      <c r="G32" s="49"/>
      <c r="H32" s="48"/>
    </row>
    <row r="33" spans="1:8" x14ac:dyDescent="0.2">
      <c r="A33" s="119"/>
      <c r="B33" s="121"/>
      <c r="C33" s="47"/>
      <c r="D33" s="49"/>
      <c r="E33" s="49"/>
      <c r="F33" s="49"/>
      <c r="G33" s="49"/>
      <c r="H33" s="49"/>
    </row>
    <row r="34" spans="1:8" x14ac:dyDescent="0.2">
      <c r="A34" s="119"/>
      <c r="B34" s="146" t="s">
        <v>127</v>
      </c>
      <c r="C34" s="52" t="s">
        <v>29</v>
      </c>
      <c r="D34" s="49"/>
      <c r="E34" s="49"/>
      <c r="F34" s="49"/>
      <c r="G34" s="49"/>
      <c r="H34" s="49"/>
    </row>
    <row r="35" spans="1:8" ht="25.5" x14ac:dyDescent="0.2">
      <c r="A35" s="119"/>
      <c r="B35" s="156" t="s">
        <v>133</v>
      </c>
      <c r="C35" s="52"/>
      <c r="D35" s="49"/>
      <c r="E35" s="49"/>
      <c r="F35" s="49"/>
      <c r="G35" s="49"/>
      <c r="H35" s="49"/>
    </row>
    <row r="36" spans="1:8" ht="25.5" x14ac:dyDescent="0.2">
      <c r="A36" s="119" t="s">
        <v>88</v>
      </c>
      <c r="B36" s="121" t="s">
        <v>30</v>
      </c>
      <c r="C36" s="66">
        <f>SUM(D36:CA36)</f>
        <v>1519180</v>
      </c>
      <c r="D36" s="58">
        <v>434095</v>
      </c>
      <c r="E36" s="51">
        <v>0</v>
      </c>
      <c r="F36" s="50">
        <v>1085085</v>
      </c>
      <c r="G36" s="51">
        <v>0</v>
      </c>
      <c r="H36" s="50">
        <v>0</v>
      </c>
    </row>
    <row r="37" spans="1:8" x14ac:dyDescent="0.2">
      <c r="A37" s="119" t="s">
        <v>89</v>
      </c>
      <c r="B37" s="121" t="s">
        <v>259</v>
      </c>
      <c r="C37" s="66">
        <f>SUM(D37:CA37)</f>
        <v>7400807</v>
      </c>
      <c r="D37" s="58">
        <v>6175486</v>
      </c>
      <c r="E37" s="67">
        <v>950321</v>
      </c>
      <c r="F37" s="58"/>
      <c r="G37" s="67">
        <v>35000</v>
      </c>
      <c r="H37" s="58">
        <v>240000</v>
      </c>
    </row>
    <row r="38" spans="1:8" x14ac:dyDescent="0.2">
      <c r="A38" s="119" t="s">
        <v>90</v>
      </c>
      <c r="B38" s="134" t="s">
        <v>156</v>
      </c>
      <c r="C38" s="66">
        <f>SUM(D38:CA38)</f>
        <v>8919987</v>
      </c>
      <c r="D38" s="50">
        <f>SUM(D36:D37)</f>
        <v>6609581</v>
      </c>
      <c r="E38" s="51">
        <f>SUM(E36:E37)</f>
        <v>950321</v>
      </c>
      <c r="F38" s="50">
        <f>SUM(F36:F37)</f>
        <v>1085085</v>
      </c>
      <c r="G38" s="51">
        <f>SUM(G36:G37)</f>
        <v>35000</v>
      </c>
      <c r="H38" s="50">
        <f>SUM(H36:H37)</f>
        <v>240000</v>
      </c>
    </row>
    <row r="39" spans="1:8" x14ac:dyDescent="0.2">
      <c r="A39" s="119" t="s">
        <v>91</v>
      </c>
      <c r="B39" s="145" t="s">
        <v>260</v>
      </c>
      <c r="C39" s="60">
        <f>SUM(D39:CA39)</f>
        <v>743180</v>
      </c>
      <c r="D39" s="61">
        <v>1797</v>
      </c>
      <c r="E39" s="72">
        <v>0</v>
      </c>
      <c r="F39" s="61">
        <v>90000</v>
      </c>
      <c r="G39" s="72">
        <v>651383</v>
      </c>
      <c r="H39" s="61">
        <v>0</v>
      </c>
    </row>
    <row r="40" spans="1:8" ht="13.5" thickBot="1" x14ac:dyDescent="0.25">
      <c r="A40" s="119" t="s">
        <v>92</v>
      </c>
      <c r="B40" s="134" t="s">
        <v>157</v>
      </c>
      <c r="C40" s="53">
        <f>SUM(D40:CA40)</f>
        <v>9663167</v>
      </c>
      <c r="D40" s="58">
        <f>SUM(D38:D39)</f>
        <v>6611378</v>
      </c>
      <c r="E40" s="73">
        <f>SUM(E38:E39)</f>
        <v>950321</v>
      </c>
      <c r="F40" s="74">
        <f>SUM(F38:F39)</f>
        <v>1175085</v>
      </c>
      <c r="G40" s="73">
        <f>SUM(G38:G39)</f>
        <v>686383</v>
      </c>
      <c r="H40" s="58">
        <f>SUM(H38:H39)</f>
        <v>240000</v>
      </c>
    </row>
    <row r="41" spans="1:8" s="142" customFormat="1" ht="13.5" thickBot="1" x14ac:dyDescent="0.25">
      <c r="A41" s="144"/>
      <c r="B41" s="143" t="s">
        <v>286</v>
      </c>
      <c r="C41" s="75">
        <f>C40/C40</f>
        <v>1</v>
      </c>
      <c r="D41" s="76">
        <f>D40/C40</f>
        <v>0.68418335313877943</v>
      </c>
      <c r="E41" s="75">
        <f>E40/C40</f>
        <v>9.8344673128385338E-2</v>
      </c>
      <c r="F41" s="76">
        <f>F40/C40</f>
        <v>0.12160454227894436</v>
      </c>
      <c r="G41" s="75">
        <f>G40/C40</f>
        <v>7.1030853549359133E-2</v>
      </c>
      <c r="H41" s="76">
        <f>H40/D40</f>
        <v>3.6301055543942577E-2</v>
      </c>
    </row>
    <row r="42" spans="1:8" x14ac:dyDescent="0.2">
      <c r="A42" s="119"/>
      <c r="B42" s="141"/>
      <c r="C42" s="66"/>
      <c r="D42" s="67"/>
      <c r="E42" s="67"/>
      <c r="F42" s="67"/>
      <c r="G42" s="67"/>
      <c r="H42" s="67"/>
    </row>
    <row r="43" spans="1:8" ht="16.5" thickBot="1" x14ac:dyDescent="0.25">
      <c r="A43" s="119"/>
      <c r="B43" s="140" t="s">
        <v>139</v>
      </c>
      <c r="C43" s="55"/>
      <c r="D43" s="77"/>
      <c r="E43" s="77"/>
      <c r="F43" s="77"/>
      <c r="G43" s="77"/>
      <c r="H43" s="77"/>
    </row>
    <row r="44" spans="1:8" x14ac:dyDescent="0.2">
      <c r="A44" s="119"/>
      <c r="B44" s="139" t="s">
        <v>41</v>
      </c>
      <c r="C44" s="44" t="s">
        <v>29</v>
      </c>
      <c r="D44" s="78"/>
      <c r="E44" s="78"/>
      <c r="F44" s="78"/>
      <c r="G44" s="78"/>
      <c r="H44" s="78"/>
    </row>
    <row r="45" spans="1:8" x14ac:dyDescent="0.2">
      <c r="A45" s="138" t="s">
        <v>93</v>
      </c>
      <c r="B45" s="137" t="s">
        <v>37</v>
      </c>
      <c r="C45" s="79" t="s">
        <v>32</v>
      </c>
      <c r="D45" s="80" t="s">
        <v>350</v>
      </c>
      <c r="E45" s="56" t="s">
        <v>350</v>
      </c>
      <c r="F45" s="80" t="s">
        <v>350</v>
      </c>
      <c r="G45" s="56" t="s">
        <v>350</v>
      </c>
      <c r="H45" s="80"/>
    </row>
    <row r="46" spans="1:8" x14ac:dyDescent="0.2">
      <c r="A46" s="122"/>
      <c r="B46" s="135"/>
      <c r="C46" s="81"/>
      <c r="D46" s="82"/>
      <c r="E46" s="82"/>
      <c r="F46" s="82"/>
      <c r="G46" s="82"/>
      <c r="H46" s="82"/>
    </row>
    <row r="47" spans="1:8" x14ac:dyDescent="0.2">
      <c r="A47" s="122"/>
      <c r="B47" s="136" t="s">
        <v>130</v>
      </c>
      <c r="C47" s="52" t="s">
        <v>29</v>
      </c>
      <c r="D47" s="83"/>
      <c r="E47" s="83"/>
      <c r="F47" s="83"/>
      <c r="G47" s="83"/>
      <c r="H47" s="83"/>
    </row>
    <row r="48" spans="1:8" x14ac:dyDescent="0.2">
      <c r="A48" s="122" t="s">
        <v>94</v>
      </c>
      <c r="B48" s="121" t="s">
        <v>125</v>
      </c>
      <c r="C48" s="84" t="str">
        <f t="shared" ref="C48:H48" si="0">C10</f>
        <v>N/A</v>
      </c>
      <c r="D48" s="85">
        <f t="shared" si="0"/>
        <v>0</v>
      </c>
      <c r="E48" s="86">
        <f t="shared" si="0"/>
        <v>0</v>
      </c>
      <c r="F48" s="85">
        <f t="shared" si="0"/>
        <v>0</v>
      </c>
      <c r="G48" s="86">
        <f t="shared" si="0"/>
        <v>0</v>
      </c>
      <c r="H48" s="85">
        <f t="shared" si="0"/>
        <v>0</v>
      </c>
    </row>
    <row r="49" spans="1:8" x14ac:dyDescent="0.2">
      <c r="A49" s="122" t="s">
        <v>95</v>
      </c>
      <c r="B49" s="121" t="s">
        <v>292</v>
      </c>
      <c r="C49" s="84" t="s">
        <v>32</v>
      </c>
      <c r="D49" s="85"/>
      <c r="E49" s="86"/>
      <c r="F49" s="85"/>
      <c r="G49" s="86"/>
      <c r="H49" s="85"/>
    </row>
    <row r="50" spans="1:8" x14ac:dyDescent="0.2">
      <c r="A50" s="119" t="s">
        <v>96</v>
      </c>
      <c r="B50" s="135" t="s">
        <v>293</v>
      </c>
      <c r="C50" s="79" t="s">
        <v>32</v>
      </c>
      <c r="D50" s="87"/>
      <c r="E50" s="82"/>
      <c r="F50" s="87"/>
      <c r="G50" s="82"/>
      <c r="H50" s="87"/>
    </row>
    <row r="51" spans="1:8" x14ac:dyDescent="0.2">
      <c r="A51" s="122" t="s">
        <v>97</v>
      </c>
      <c r="B51" s="121" t="s">
        <v>35</v>
      </c>
      <c r="C51" s="88" t="str">
        <f t="shared" ref="C51:H51" si="1">C32</f>
        <v>N/A</v>
      </c>
      <c r="D51" s="85">
        <f t="shared" si="1"/>
        <v>0</v>
      </c>
      <c r="E51" s="86">
        <f t="shared" si="1"/>
        <v>0</v>
      </c>
      <c r="F51" s="85">
        <f t="shared" si="1"/>
        <v>0</v>
      </c>
      <c r="G51" s="86">
        <f t="shared" si="1"/>
        <v>0</v>
      </c>
      <c r="H51" s="85">
        <f t="shared" si="1"/>
        <v>0</v>
      </c>
    </row>
    <row r="52" spans="1:8" x14ac:dyDescent="0.2">
      <c r="A52" s="122" t="s">
        <v>98</v>
      </c>
      <c r="B52" s="121" t="s">
        <v>33</v>
      </c>
      <c r="C52" s="66">
        <f t="shared" ref="C52:H52" si="2">C40</f>
        <v>9663167</v>
      </c>
      <c r="D52" s="50">
        <f t="shared" si="2"/>
        <v>6611378</v>
      </c>
      <c r="E52" s="51">
        <f t="shared" si="2"/>
        <v>950321</v>
      </c>
      <c r="F52" s="50">
        <f t="shared" si="2"/>
        <v>1175085</v>
      </c>
      <c r="G52" s="51">
        <f t="shared" si="2"/>
        <v>686383</v>
      </c>
      <c r="H52" s="50">
        <f t="shared" si="2"/>
        <v>240000</v>
      </c>
    </row>
    <row r="53" spans="1:8" x14ac:dyDescent="0.2">
      <c r="A53" s="122"/>
      <c r="B53" s="121"/>
      <c r="C53" s="66"/>
      <c r="D53" s="51"/>
      <c r="E53" s="51"/>
      <c r="F53" s="51"/>
      <c r="G53" s="51"/>
      <c r="H53" s="51"/>
    </row>
    <row r="54" spans="1:8" x14ac:dyDescent="0.2">
      <c r="A54" s="122"/>
      <c r="B54" s="130" t="s">
        <v>287</v>
      </c>
      <c r="C54" s="66"/>
      <c r="D54" s="66"/>
      <c r="E54" s="66"/>
      <c r="F54" s="66"/>
      <c r="G54" s="66"/>
      <c r="H54" s="66"/>
    </row>
    <row r="55" spans="1:8" ht="25.5" x14ac:dyDescent="0.2">
      <c r="A55" s="122"/>
      <c r="B55" s="121" t="s">
        <v>375</v>
      </c>
      <c r="C55" s="89"/>
      <c r="D55" s="90"/>
      <c r="E55" s="91"/>
      <c r="F55" s="90"/>
      <c r="G55" s="91"/>
      <c r="H55" s="90"/>
    </row>
    <row r="56" spans="1:8" x14ac:dyDescent="0.2">
      <c r="A56" s="119"/>
      <c r="B56" s="133" t="s">
        <v>374</v>
      </c>
      <c r="C56" s="57"/>
      <c r="D56" s="50"/>
      <c r="E56" s="275"/>
      <c r="F56" s="50"/>
      <c r="G56" s="51"/>
      <c r="H56" s="50"/>
    </row>
    <row r="57" spans="1:8" x14ac:dyDescent="0.2">
      <c r="A57" s="119"/>
      <c r="B57" s="133" t="s">
        <v>441</v>
      </c>
      <c r="C57" s="57">
        <f>SUM(D57:H57)</f>
        <v>766236.81</v>
      </c>
      <c r="D57" s="50">
        <v>607592.81000000006</v>
      </c>
      <c r="E57" s="51">
        <v>23433</v>
      </c>
      <c r="F57" s="50"/>
      <c r="G57" s="51">
        <v>123764</v>
      </c>
      <c r="H57" s="50">
        <v>11447</v>
      </c>
    </row>
    <row r="58" spans="1:8" ht="25.5" x14ac:dyDescent="0.2">
      <c r="A58" s="119"/>
      <c r="B58" s="133" t="s">
        <v>442</v>
      </c>
      <c r="C58" s="57">
        <f>SUM(D58:H58)</f>
        <v>766239</v>
      </c>
      <c r="D58" s="50">
        <v>607593</v>
      </c>
      <c r="E58" s="51">
        <v>23433</v>
      </c>
      <c r="F58" s="50"/>
      <c r="G58" s="51">
        <v>123765</v>
      </c>
      <c r="H58" s="50">
        <v>11448</v>
      </c>
    </row>
    <row r="59" spans="1:8" ht="25.5" x14ac:dyDescent="0.2">
      <c r="A59" s="119"/>
      <c r="B59" s="133" t="s">
        <v>443</v>
      </c>
      <c r="C59" s="57">
        <f>SUM(D59:H59)</f>
        <v>766237</v>
      </c>
      <c r="D59" s="50">
        <v>607592</v>
      </c>
      <c r="E59" s="51">
        <v>23434</v>
      </c>
      <c r="F59" s="50"/>
      <c r="G59" s="51">
        <v>123764</v>
      </c>
      <c r="H59" s="50">
        <v>11447</v>
      </c>
    </row>
    <row r="60" spans="1:8" ht="25.5" x14ac:dyDescent="0.2">
      <c r="A60" s="119"/>
      <c r="B60" s="133" t="s">
        <v>444</v>
      </c>
      <c r="C60" s="57">
        <f>SUM(D60:H60)</f>
        <v>766239</v>
      </c>
      <c r="D60" s="50">
        <v>607593</v>
      </c>
      <c r="E60" s="51">
        <v>23433</v>
      </c>
      <c r="F60" s="50"/>
      <c r="G60" s="51">
        <v>123765</v>
      </c>
      <c r="H60" s="50">
        <v>11448</v>
      </c>
    </row>
    <row r="61" spans="1:8" ht="25.5" x14ac:dyDescent="0.2">
      <c r="A61" s="122"/>
      <c r="B61" s="133" t="s">
        <v>445</v>
      </c>
      <c r="C61" s="57">
        <f>SUM(D61:H61)</f>
        <v>766239</v>
      </c>
      <c r="D61" s="50">
        <v>607593</v>
      </c>
      <c r="E61" s="51">
        <v>23434</v>
      </c>
      <c r="F61" s="90"/>
      <c r="G61" s="51">
        <v>123765</v>
      </c>
      <c r="H61" s="50">
        <v>11447</v>
      </c>
    </row>
    <row r="62" spans="1:8" x14ac:dyDescent="0.2">
      <c r="A62" s="122"/>
      <c r="B62" s="121" t="s">
        <v>373</v>
      </c>
      <c r="C62" s="57"/>
      <c r="D62" s="90"/>
      <c r="E62" s="91"/>
      <c r="F62" s="90"/>
      <c r="G62" s="91"/>
      <c r="H62" s="90"/>
    </row>
    <row r="63" spans="1:8" x14ac:dyDescent="0.2">
      <c r="A63" s="119"/>
      <c r="B63" s="133" t="s">
        <v>372</v>
      </c>
      <c r="C63" s="57">
        <f>SUM(D63:H63)</f>
        <v>531964.88</v>
      </c>
      <c r="D63" s="50">
        <v>514671</v>
      </c>
      <c r="E63" s="51">
        <v>5846.88</v>
      </c>
      <c r="F63" s="50"/>
      <c r="G63" s="51"/>
      <c r="H63" s="50">
        <v>11447</v>
      </c>
    </row>
    <row r="64" spans="1:8" x14ac:dyDescent="0.2">
      <c r="A64" s="119"/>
      <c r="B64" s="133" t="s">
        <v>371</v>
      </c>
      <c r="C64" s="57"/>
      <c r="D64" s="50"/>
      <c r="E64" s="51"/>
      <c r="F64" s="50"/>
      <c r="G64" s="51"/>
      <c r="H64" s="50"/>
    </row>
    <row r="65" spans="1:8" x14ac:dyDescent="0.2">
      <c r="A65" s="119"/>
      <c r="B65" s="133" t="s">
        <v>370</v>
      </c>
      <c r="C65" s="57"/>
      <c r="D65" s="50"/>
      <c r="E65" s="51"/>
      <c r="F65" s="50"/>
      <c r="G65" s="51"/>
      <c r="H65" s="50"/>
    </row>
    <row r="66" spans="1:8" x14ac:dyDescent="0.2">
      <c r="A66" s="119"/>
      <c r="B66" s="133" t="s">
        <v>369</v>
      </c>
      <c r="C66" s="57">
        <f>SUM(D66:H66)</f>
        <v>531964.88</v>
      </c>
      <c r="D66" s="50">
        <v>514671</v>
      </c>
      <c r="E66" s="51">
        <v>5846.88</v>
      </c>
      <c r="F66" s="50"/>
      <c r="G66" s="51"/>
      <c r="H66" s="50">
        <v>11447</v>
      </c>
    </row>
    <row r="67" spans="1:8" x14ac:dyDescent="0.2">
      <c r="A67" s="119"/>
      <c r="B67" s="133" t="s">
        <v>368</v>
      </c>
      <c r="C67" s="57">
        <f>SUM(D67:H67)</f>
        <v>531964.88</v>
      </c>
      <c r="D67" s="50">
        <v>514671</v>
      </c>
      <c r="E67" s="51">
        <v>5846.88</v>
      </c>
      <c r="F67" s="50"/>
      <c r="G67" s="51"/>
      <c r="H67" s="50">
        <v>11447</v>
      </c>
    </row>
    <row r="68" spans="1:8" x14ac:dyDescent="0.2">
      <c r="A68" s="122"/>
      <c r="B68" s="133" t="s">
        <v>367</v>
      </c>
      <c r="C68" s="57"/>
      <c r="D68" s="90"/>
      <c r="E68" s="91"/>
      <c r="F68" s="90"/>
      <c r="G68" s="91"/>
      <c r="H68" s="90"/>
    </row>
    <row r="69" spans="1:8" x14ac:dyDescent="0.2">
      <c r="A69" s="119"/>
      <c r="B69" s="133" t="s">
        <v>376</v>
      </c>
      <c r="C69" s="57">
        <f>SUM(D69:H69)</f>
        <v>531965</v>
      </c>
      <c r="D69" s="50">
        <v>514671</v>
      </c>
      <c r="E69" s="51">
        <v>5847</v>
      </c>
      <c r="F69" s="50"/>
      <c r="G69" s="51"/>
      <c r="H69" s="50">
        <v>11447</v>
      </c>
    </row>
    <row r="70" spans="1:8" x14ac:dyDescent="0.2">
      <c r="A70" s="119"/>
      <c r="B70" s="133" t="s">
        <v>365</v>
      </c>
      <c r="C70" s="57">
        <f>SUM(D70:H70)</f>
        <v>1052614.6299999999</v>
      </c>
      <c r="D70" s="50">
        <v>994042.92</v>
      </c>
      <c r="E70" s="51">
        <v>10440.709999999999</v>
      </c>
      <c r="F70" s="50"/>
      <c r="G70" s="51">
        <v>36684</v>
      </c>
      <c r="H70" s="50">
        <v>11447</v>
      </c>
    </row>
    <row r="71" spans="1:8" x14ac:dyDescent="0.2">
      <c r="A71" s="119"/>
      <c r="B71" s="133"/>
      <c r="C71" s="57">
        <f>SUM(C57:C70)</f>
        <v>7011665.0800000001</v>
      </c>
      <c r="D71" s="50"/>
      <c r="E71" s="51"/>
      <c r="F71" s="50"/>
      <c r="G71" s="51"/>
      <c r="H71" s="50"/>
    </row>
    <row r="72" spans="1:8" ht="11.25" customHeight="1" x14ac:dyDescent="0.2">
      <c r="A72" s="119"/>
      <c r="B72" s="133"/>
      <c r="C72" s="57"/>
      <c r="D72" s="50"/>
      <c r="E72" s="51"/>
      <c r="F72" s="50"/>
      <c r="G72" s="51"/>
      <c r="H72" s="50"/>
    </row>
    <row r="73" spans="1:8" x14ac:dyDescent="0.2">
      <c r="A73" s="119" t="s">
        <v>99</v>
      </c>
      <c r="B73" s="132" t="s">
        <v>131</v>
      </c>
      <c r="C73" s="93">
        <f>SUM(D73:CA73)</f>
        <v>7011665.0800000001</v>
      </c>
      <c r="D73" s="94">
        <f>SUM(D57:D72)</f>
        <v>6090690.7300000004</v>
      </c>
      <c r="E73" s="94">
        <f>SUM(E57:E72)</f>
        <v>150995.35</v>
      </c>
      <c r="F73" s="94">
        <f>SUM(F57:F72)</f>
        <v>0</v>
      </c>
      <c r="G73" s="94">
        <f>SUM(G57:G72)</f>
        <v>655507</v>
      </c>
      <c r="H73" s="94">
        <f>SUM(H57:H72)</f>
        <v>114472</v>
      </c>
    </row>
    <row r="74" spans="1:8" x14ac:dyDescent="0.2">
      <c r="A74" s="119"/>
      <c r="B74" s="131"/>
      <c r="C74" s="95"/>
      <c r="D74" s="96"/>
      <c r="E74" s="96"/>
      <c r="F74" s="96"/>
      <c r="G74" s="96"/>
      <c r="H74" s="96"/>
    </row>
    <row r="75" spans="1:8" ht="25.5" x14ac:dyDescent="0.2">
      <c r="A75" s="119" t="s">
        <v>171</v>
      </c>
      <c r="B75" s="121" t="s">
        <v>128</v>
      </c>
      <c r="C75" s="95" t="s">
        <v>11</v>
      </c>
      <c r="D75" s="97"/>
      <c r="E75" s="96"/>
      <c r="F75" s="97"/>
      <c r="G75" s="96"/>
      <c r="H75" s="97"/>
    </row>
    <row r="76" spans="1:8" x14ac:dyDescent="0.2">
      <c r="A76" s="119"/>
      <c r="B76" s="131"/>
      <c r="C76" s="98"/>
      <c r="D76" s="83"/>
      <c r="E76" s="83"/>
      <c r="F76" s="83"/>
      <c r="G76" s="83"/>
      <c r="H76" s="83"/>
    </row>
    <row r="77" spans="1:8" x14ac:dyDescent="0.2">
      <c r="A77" s="119" t="s">
        <v>100</v>
      </c>
      <c r="B77" s="130" t="s">
        <v>39</v>
      </c>
      <c r="C77" s="52" t="s">
        <v>29</v>
      </c>
      <c r="D77" s="77"/>
      <c r="E77" s="77"/>
      <c r="F77" s="77"/>
      <c r="G77" s="77"/>
      <c r="H77" s="77"/>
    </row>
    <row r="78" spans="1:8" x14ac:dyDescent="0.2">
      <c r="A78" s="119"/>
      <c r="B78" s="129" t="s">
        <v>355</v>
      </c>
      <c r="C78" s="99">
        <f>SUM(D78:CA78)</f>
        <v>179885</v>
      </c>
      <c r="D78" s="58">
        <v>0</v>
      </c>
      <c r="E78" s="67">
        <v>0</v>
      </c>
      <c r="F78" s="58">
        <v>179885</v>
      </c>
      <c r="G78" s="67">
        <v>0</v>
      </c>
      <c r="H78" s="58">
        <v>0</v>
      </c>
    </row>
    <row r="79" spans="1:8" x14ac:dyDescent="0.2">
      <c r="A79" s="119"/>
      <c r="B79" s="129" t="s">
        <v>354</v>
      </c>
      <c r="C79" s="99">
        <f>SUM(D79:CA79)</f>
        <v>358945</v>
      </c>
      <c r="D79" s="58">
        <v>0</v>
      </c>
      <c r="E79" s="67">
        <v>0</v>
      </c>
      <c r="F79" s="58">
        <v>358945</v>
      </c>
      <c r="G79" s="67">
        <v>0</v>
      </c>
      <c r="H79" s="58">
        <v>0</v>
      </c>
    </row>
    <row r="80" spans="1:8" x14ac:dyDescent="0.2">
      <c r="A80" s="119"/>
      <c r="B80" s="129" t="s">
        <v>353</v>
      </c>
      <c r="C80" s="99">
        <f>SUM(D80:CA80)</f>
        <v>473382</v>
      </c>
      <c r="D80" s="58">
        <v>0</v>
      </c>
      <c r="E80" s="67">
        <v>0</v>
      </c>
      <c r="F80" s="58">
        <v>473382</v>
      </c>
      <c r="G80" s="67">
        <v>0</v>
      </c>
      <c r="H80" s="58">
        <v>0</v>
      </c>
    </row>
    <row r="81" spans="1:8" ht="13.5" thickBot="1" x14ac:dyDescent="0.25">
      <c r="A81" s="119" t="s">
        <v>101</v>
      </c>
      <c r="B81" s="128" t="s">
        <v>178</v>
      </c>
      <c r="C81" s="100">
        <f>SUM(D81:CA81)</f>
        <v>1012212</v>
      </c>
      <c r="D81" s="101">
        <v>0</v>
      </c>
      <c r="E81" s="101">
        <v>0</v>
      </c>
      <c r="F81" s="101">
        <f>SUM(F78:F80)</f>
        <v>1012212</v>
      </c>
      <c r="G81" s="101">
        <v>0</v>
      </c>
      <c r="H81" s="101">
        <v>0</v>
      </c>
    </row>
    <row r="82" spans="1:8" x14ac:dyDescent="0.2">
      <c r="A82" s="119"/>
      <c r="B82" s="155"/>
      <c r="C82" s="99"/>
      <c r="D82" s="67"/>
      <c r="E82" s="67"/>
      <c r="F82" s="67"/>
      <c r="G82" s="67"/>
      <c r="H82" s="67"/>
    </row>
    <row r="83" spans="1:8" ht="16.5" thickBot="1" x14ac:dyDescent="0.25">
      <c r="A83" s="122"/>
      <c r="B83" s="126" t="s">
        <v>140</v>
      </c>
      <c r="C83" s="55"/>
      <c r="D83" s="83"/>
      <c r="E83" s="83"/>
      <c r="F83" s="83"/>
      <c r="G83" s="83"/>
      <c r="H83" s="83"/>
    </row>
    <row r="84" spans="1:8" s="124" customFormat="1" x14ac:dyDescent="0.2">
      <c r="A84" s="122"/>
      <c r="B84" s="125" t="s">
        <v>74</v>
      </c>
      <c r="C84" s="44" t="s">
        <v>29</v>
      </c>
      <c r="D84" s="78"/>
      <c r="E84" s="78"/>
      <c r="F84" s="78"/>
      <c r="G84" s="78"/>
      <c r="H84" s="78"/>
    </row>
    <row r="85" spans="1:8" x14ac:dyDescent="0.2">
      <c r="A85" s="122" t="s">
        <v>102</v>
      </c>
      <c r="B85" s="123" t="s">
        <v>125</v>
      </c>
      <c r="C85" s="47" t="str">
        <f t="shared" ref="C85:H87" si="3">C10</f>
        <v>N/A</v>
      </c>
      <c r="D85" s="85">
        <f t="shared" si="3"/>
        <v>0</v>
      </c>
      <c r="E85" s="86">
        <f t="shared" si="3"/>
        <v>0</v>
      </c>
      <c r="F85" s="85">
        <f t="shared" si="3"/>
        <v>0</v>
      </c>
      <c r="G85" s="86">
        <f t="shared" si="3"/>
        <v>0</v>
      </c>
      <c r="H85" s="85">
        <f t="shared" si="3"/>
        <v>0</v>
      </c>
    </row>
    <row r="86" spans="1:8" x14ac:dyDescent="0.2">
      <c r="A86" s="119" t="s">
        <v>103</v>
      </c>
      <c r="B86" s="121" t="s">
        <v>25</v>
      </c>
      <c r="C86" s="47" t="str">
        <f t="shared" si="3"/>
        <v>N/A</v>
      </c>
      <c r="D86" s="85" t="str">
        <f t="shared" si="3"/>
        <v>Recurring</v>
      </c>
      <c r="E86" s="86" t="str">
        <f t="shared" si="3"/>
        <v>Recurring</v>
      </c>
      <c r="F86" s="85" t="str">
        <f t="shared" si="3"/>
        <v>Non-Recurring</v>
      </c>
      <c r="G86" s="86" t="str">
        <f t="shared" si="3"/>
        <v>Recurring</v>
      </c>
      <c r="H86" s="85" t="str">
        <f t="shared" si="3"/>
        <v>Recurring</v>
      </c>
    </row>
    <row r="87" spans="1:8" x14ac:dyDescent="0.2">
      <c r="A87" s="119" t="s">
        <v>104</v>
      </c>
      <c r="B87" s="121" t="s">
        <v>40</v>
      </c>
      <c r="C87" s="47" t="str">
        <f t="shared" si="3"/>
        <v>N/A</v>
      </c>
      <c r="D87" s="85" t="str">
        <f t="shared" si="3"/>
        <v>State</v>
      </c>
      <c r="E87" s="86" t="str">
        <f t="shared" si="3"/>
        <v>Other</v>
      </c>
      <c r="F87" s="85" t="str">
        <f t="shared" si="3"/>
        <v>State</v>
      </c>
      <c r="G87" s="86" t="str">
        <f t="shared" si="3"/>
        <v>State</v>
      </c>
      <c r="H87" s="85" t="str">
        <f t="shared" si="3"/>
        <v>State</v>
      </c>
    </row>
    <row r="88" spans="1:8" x14ac:dyDescent="0.2">
      <c r="A88" s="122" t="s">
        <v>105</v>
      </c>
      <c r="B88" s="121" t="s">
        <v>35</v>
      </c>
      <c r="C88" s="47" t="str">
        <f t="shared" ref="C88:H88" si="4">C32</f>
        <v>N/A</v>
      </c>
      <c r="D88" s="102">
        <f t="shared" si="4"/>
        <v>0</v>
      </c>
      <c r="E88" s="103">
        <f t="shared" si="4"/>
        <v>0</v>
      </c>
      <c r="F88" s="102">
        <f t="shared" si="4"/>
        <v>0</v>
      </c>
      <c r="G88" s="103">
        <f t="shared" si="4"/>
        <v>0</v>
      </c>
      <c r="H88" s="102">
        <f t="shared" si="4"/>
        <v>0</v>
      </c>
    </row>
    <row r="89" spans="1:8" x14ac:dyDescent="0.2">
      <c r="A89" s="119" t="s">
        <v>106</v>
      </c>
      <c r="B89" s="121" t="str">
        <f t="shared" ref="B89:H89" si="5">B40</f>
        <v xml:space="preserve">Total allowed to spend by END of 2017-18  </v>
      </c>
      <c r="C89" s="66">
        <f t="shared" si="5"/>
        <v>9663167</v>
      </c>
      <c r="D89" s="50">
        <f t="shared" si="5"/>
        <v>6611378</v>
      </c>
      <c r="E89" s="51">
        <f t="shared" si="5"/>
        <v>950321</v>
      </c>
      <c r="F89" s="50">
        <f t="shared" si="5"/>
        <v>1175085</v>
      </c>
      <c r="G89" s="51">
        <f t="shared" si="5"/>
        <v>686383</v>
      </c>
      <c r="H89" s="50">
        <f t="shared" si="5"/>
        <v>240000</v>
      </c>
    </row>
    <row r="90" spans="1:8" x14ac:dyDescent="0.2">
      <c r="A90" s="119" t="s">
        <v>107</v>
      </c>
      <c r="B90" s="121" t="s">
        <v>38</v>
      </c>
      <c r="C90" s="66">
        <f>C73</f>
        <v>7011665.0800000001</v>
      </c>
      <c r="D90" s="50">
        <f>D73</f>
        <v>6090690.7300000004</v>
      </c>
      <c r="E90" s="51">
        <f>E73</f>
        <v>150995.35</v>
      </c>
      <c r="F90" s="58"/>
      <c r="G90" s="51">
        <f>G73</f>
        <v>655507</v>
      </c>
      <c r="H90" s="50">
        <f>H73</f>
        <v>114472</v>
      </c>
    </row>
    <row r="91" spans="1:8" s="117" customFormat="1" x14ac:dyDescent="0.2">
      <c r="A91" s="119" t="s">
        <v>108</v>
      </c>
      <c r="B91" s="121" t="s">
        <v>129</v>
      </c>
      <c r="C91" s="60">
        <f t="shared" ref="C91:H91" si="6">C81</f>
        <v>1012212</v>
      </c>
      <c r="D91" s="61">
        <f t="shared" si="6"/>
        <v>0</v>
      </c>
      <c r="E91" s="72">
        <f t="shared" si="6"/>
        <v>0</v>
      </c>
      <c r="F91" s="61">
        <f t="shared" si="6"/>
        <v>1012212</v>
      </c>
      <c r="G91" s="72">
        <f t="shared" si="6"/>
        <v>0</v>
      </c>
      <c r="H91" s="61">
        <f t="shared" si="6"/>
        <v>0</v>
      </c>
    </row>
    <row r="92" spans="1:8" ht="13.5" thickBot="1" x14ac:dyDescent="0.25">
      <c r="A92" s="119" t="s">
        <v>109</v>
      </c>
      <c r="B92" s="120" t="s">
        <v>242</v>
      </c>
      <c r="C92" s="104">
        <f>SUM(D92:CA92)</f>
        <v>1639289.9199999995</v>
      </c>
      <c r="D92" s="101">
        <f>D89-D90-D91</f>
        <v>520687.26999999955</v>
      </c>
      <c r="E92" s="101">
        <f>E89-E90-E91</f>
        <v>799325.65</v>
      </c>
      <c r="F92" s="101">
        <f>F89-F90-F91</f>
        <v>162873</v>
      </c>
      <c r="G92" s="101">
        <f>G89-G90-G91</f>
        <v>30876</v>
      </c>
      <c r="H92" s="101">
        <f>H89-H90-H91</f>
        <v>125528</v>
      </c>
    </row>
    <row r="93" spans="1:8" s="117" customFormat="1" x14ac:dyDescent="0.2">
      <c r="A93" s="119"/>
      <c r="B93" s="141"/>
      <c r="C93" s="55"/>
      <c r="D93" s="77"/>
      <c r="E93" s="77"/>
      <c r="F93" s="77"/>
      <c r="G93" s="77"/>
      <c r="H93" s="77"/>
    </row>
    <row r="94" spans="1:8" ht="15.75" x14ac:dyDescent="0.2">
      <c r="A94" s="154"/>
      <c r="B94" s="153" t="s">
        <v>243</v>
      </c>
      <c r="C94" s="105"/>
      <c r="D94" s="106"/>
      <c r="E94" s="106"/>
      <c r="F94" s="106"/>
      <c r="G94" s="106"/>
      <c r="H94" s="106"/>
    </row>
    <row r="95" spans="1:8" s="124" customFormat="1" ht="15.75" x14ac:dyDescent="0.2">
      <c r="A95" s="151"/>
      <c r="B95" s="152"/>
      <c r="C95" s="107"/>
      <c r="D95" s="108"/>
      <c r="E95" s="108"/>
      <c r="F95" s="108"/>
      <c r="G95" s="108"/>
      <c r="H95" s="108"/>
    </row>
    <row r="96" spans="1:8" ht="16.5" thickBot="1" x14ac:dyDescent="0.25">
      <c r="A96" s="151" t="s">
        <v>28</v>
      </c>
      <c r="B96" s="140" t="s">
        <v>244</v>
      </c>
      <c r="C96" s="107"/>
      <c r="D96" s="108"/>
      <c r="E96" s="108"/>
      <c r="F96" s="108"/>
      <c r="G96" s="108"/>
      <c r="H96" s="108"/>
    </row>
    <row r="97" spans="1:8" x14ac:dyDescent="0.2">
      <c r="A97" s="122"/>
      <c r="B97" s="150" t="s">
        <v>168</v>
      </c>
      <c r="C97" s="44" t="s">
        <v>29</v>
      </c>
      <c r="D97" s="45" t="s">
        <v>134</v>
      </c>
      <c r="E97" s="46" t="s">
        <v>135</v>
      </c>
      <c r="F97" s="45" t="s">
        <v>136</v>
      </c>
      <c r="G97" s="46" t="s">
        <v>137</v>
      </c>
      <c r="H97" s="45" t="s">
        <v>137</v>
      </c>
    </row>
    <row r="98" spans="1:8" ht="25.5" x14ac:dyDescent="0.2">
      <c r="A98" s="119" t="s">
        <v>42</v>
      </c>
      <c r="B98" s="121" t="s">
        <v>169</v>
      </c>
      <c r="C98" s="47" t="s">
        <v>32</v>
      </c>
      <c r="D98" s="48">
        <f t="shared" ref="D98:H102" si="7">D10</f>
        <v>0</v>
      </c>
      <c r="E98" s="49">
        <f t="shared" si="7"/>
        <v>0</v>
      </c>
      <c r="F98" s="48">
        <f t="shared" si="7"/>
        <v>0</v>
      </c>
      <c r="G98" s="49">
        <f t="shared" si="7"/>
        <v>0</v>
      </c>
      <c r="H98" s="48">
        <f t="shared" si="7"/>
        <v>0</v>
      </c>
    </row>
    <row r="99" spans="1:8" x14ac:dyDescent="0.2">
      <c r="A99" s="119" t="s">
        <v>43</v>
      </c>
      <c r="B99" s="121" t="s">
        <v>25</v>
      </c>
      <c r="C99" s="47" t="s">
        <v>32</v>
      </c>
      <c r="D99" s="48" t="str">
        <f t="shared" si="7"/>
        <v>Recurring</v>
      </c>
      <c r="E99" s="49" t="str">
        <f t="shared" si="7"/>
        <v>Recurring</v>
      </c>
      <c r="F99" s="48" t="str">
        <f t="shared" si="7"/>
        <v>Non-Recurring</v>
      </c>
      <c r="G99" s="49" t="str">
        <f t="shared" si="7"/>
        <v>Recurring</v>
      </c>
      <c r="H99" s="48" t="str">
        <f t="shared" si="7"/>
        <v>Recurring</v>
      </c>
    </row>
    <row r="100" spans="1:8" x14ac:dyDescent="0.2">
      <c r="A100" s="119" t="s">
        <v>44</v>
      </c>
      <c r="B100" s="121" t="s">
        <v>40</v>
      </c>
      <c r="C100" s="47" t="s">
        <v>32</v>
      </c>
      <c r="D100" s="48" t="str">
        <f t="shared" si="7"/>
        <v>State</v>
      </c>
      <c r="E100" s="49" t="str">
        <f t="shared" si="7"/>
        <v>Other</v>
      </c>
      <c r="F100" s="48" t="str">
        <f t="shared" si="7"/>
        <v>State</v>
      </c>
      <c r="G100" s="49" t="str">
        <f t="shared" si="7"/>
        <v>State</v>
      </c>
      <c r="H100" s="48" t="str">
        <f t="shared" si="7"/>
        <v>State</v>
      </c>
    </row>
    <row r="101" spans="1:8" s="124" customFormat="1" x14ac:dyDescent="0.2">
      <c r="A101" s="138" t="s">
        <v>172</v>
      </c>
      <c r="B101" s="121" t="s">
        <v>145</v>
      </c>
      <c r="C101" s="47" t="s">
        <v>32</v>
      </c>
      <c r="D101" s="48" t="str">
        <f>D13</f>
        <v>All Agency</v>
      </c>
      <c r="E101" s="49" t="s">
        <v>342</v>
      </c>
      <c r="F101" s="48">
        <f t="shared" si="7"/>
        <v>0</v>
      </c>
      <c r="G101" s="49">
        <f t="shared" si="7"/>
        <v>0</v>
      </c>
      <c r="H101" s="48">
        <f t="shared" si="7"/>
        <v>0</v>
      </c>
    </row>
    <row r="102" spans="1:8" s="124" customFormat="1" ht="38.25" x14ac:dyDescent="0.2">
      <c r="A102" s="138" t="s">
        <v>173</v>
      </c>
      <c r="B102" s="121" t="s">
        <v>146</v>
      </c>
      <c r="C102" s="47" t="s">
        <v>32</v>
      </c>
      <c r="D102" s="48">
        <f>D14</f>
        <v>0</v>
      </c>
      <c r="E102" s="49" t="str">
        <f>E14</f>
        <v>Sale of Deliverables and Reimbursements</v>
      </c>
      <c r="F102" s="48" t="str">
        <f t="shared" si="7"/>
        <v>Capital Reserve Fund Other State Sources</v>
      </c>
      <c r="G102" s="49" t="str">
        <f t="shared" si="7"/>
        <v>Received from SC Dept of Education (NOTE 2)</v>
      </c>
      <c r="H102" s="48" t="str">
        <f t="shared" si="7"/>
        <v>Federal Subgrantor</v>
      </c>
    </row>
    <row r="103" spans="1:8" s="124" customFormat="1" x14ac:dyDescent="0.2">
      <c r="A103" s="138" t="s">
        <v>45</v>
      </c>
      <c r="B103" s="121" t="s">
        <v>147</v>
      </c>
      <c r="C103" s="47" t="s">
        <v>32</v>
      </c>
      <c r="D103" s="48" t="str">
        <f>D15</f>
        <v>GENERAL FUND</v>
      </c>
      <c r="E103" s="49" t="str">
        <f>E15</f>
        <v>AGENCY</v>
      </c>
      <c r="F103" s="48" t="str">
        <f>F15</f>
        <v>AGENCY</v>
      </c>
      <c r="G103" s="49" t="s">
        <v>351</v>
      </c>
      <c r="H103" s="48" t="str">
        <f>H15</f>
        <v>AGENCY</v>
      </c>
    </row>
    <row r="104" spans="1:8" x14ac:dyDescent="0.2">
      <c r="A104" s="119"/>
      <c r="B104" s="121"/>
      <c r="C104" s="47"/>
      <c r="D104" s="49"/>
      <c r="E104" s="49"/>
      <c r="F104" s="49"/>
      <c r="G104" s="49"/>
      <c r="H104" s="49"/>
    </row>
    <row r="105" spans="1:8" x14ac:dyDescent="0.2">
      <c r="A105" s="119"/>
      <c r="B105" s="148" t="s">
        <v>167</v>
      </c>
      <c r="C105" s="52" t="s">
        <v>29</v>
      </c>
      <c r="D105" s="49"/>
      <c r="E105" s="49"/>
      <c r="F105" s="49"/>
      <c r="G105" s="49"/>
      <c r="H105" s="49"/>
    </row>
    <row r="106" spans="1:8" s="124" customFormat="1" x14ac:dyDescent="0.2">
      <c r="A106" s="138" t="s">
        <v>46</v>
      </c>
      <c r="B106" s="134" t="s">
        <v>245</v>
      </c>
      <c r="C106" s="53">
        <f>SUM(D106:CA106)</f>
        <v>0</v>
      </c>
      <c r="D106" s="54">
        <v>0</v>
      </c>
      <c r="E106" s="54">
        <v>0</v>
      </c>
      <c r="F106" s="54">
        <v>0</v>
      </c>
      <c r="G106" s="54">
        <v>0</v>
      </c>
      <c r="H106" s="54">
        <v>0</v>
      </c>
    </row>
    <row r="107" spans="1:8" s="124" customFormat="1" x14ac:dyDescent="0.2">
      <c r="A107" s="119"/>
      <c r="B107" s="121"/>
      <c r="C107" s="55"/>
      <c r="D107" s="56"/>
      <c r="E107" s="56"/>
      <c r="F107" s="56"/>
      <c r="G107" s="56"/>
      <c r="H107" s="56"/>
    </row>
    <row r="108" spans="1:8" s="124" customFormat="1" x14ac:dyDescent="0.2">
      <c r="A108" s="119"/>
      <c r="B108" s="148" t="s">
        <v>170</v>
      </c>
      <c r="C108" s="52" t="s">
        <v>29</v>
      </c>
      <c r="D108" s="56"/>
      <c r="E108" s="56"/>
      <c r="F108" s="56"/>
      <c r="G108" s="56"/>
      <c r="H108" s="56"/>
    </row>
    <row r="109" spans="1:8" s="124" customFormat="1" ht="29.25" customHeight="1" x14ac:dyDescent="0.2">
      <c r="A109" s="119" t="s">
        <v>47</v>
      </c>
      <c r="B109" s="121" t="s">
        <v>123</v>
      </c>
      <c r="C109" s="47" t="s">
        <v>32</v>
      </c>
      <c r="D109" s="48">
        <f t="shared" ref="D109:H110" si="8">D21</f>
        <v>0</v>
      </c>
      <c r="E109" s="49">
        <f t="shared" si="8"/>
        <v>0</v>
      </c>
      <c r="F109" s="48">
        <f t="shared" si="8"/>
        <v>0</v>
      </c>
      <c r="G109" s="49">
        <f t="shared" si="8"/>
        <v>0</v>
      </c>
      <c r="H109" s="48">
        <f t="shared" si="8"/>
        <v>0</v>
      </c>
    </row>
    <row r="110" spans="1:8" x14ac:dyDescent="0.2">
      <c r="A110" s="119" t="s">
        <v>48</v>
      </c>
      <c r="B110" s="121" t="s">
        <v>124</v>
      </c>
      <c r="C110" s="47" t="s">
        <v>32</v>
      </c>
      <c r="D110" s="48" t="str">
        <f t="shared" si="8"/>
        <v>General</v>
      </c>
      <c r="E110" s="49" t="str">
        <f t="shared" si="8"/>
        <v>Earmarked</v>
      </c>
      <c r="F110" s="48" t="str">
        <f t="shared" si="8"/>
        <v>Earmarked</v>
      </c>
      <c r="G110" s="49" t="str">
        <f t="shared" si="8"/>
        <v>Restricted</v>
      </c>
      <c r="H110" s="48" t="str">
        <f t="shared" si="8"/>
        <v>Federal</v>
      </c>
    </row>
    <row r="111" spans="1:8" x14ac:dyDescent="0.2">
      <c r="A111" s="149"/>
      <c r="B111" s="121"/>
      <c r="C111" s="47"/>
      <c r="D111" s="49"/>
      <c r="E111" s="49"/>
      <c r="F111" s="49"/>
      <c r="G111" s="49"/>
      <c r="H111" s="49"/>
    </row>
    <row r="112" spans="1:8" ht="25.5" x14ac:dyDescent="0.2">
      <c r="A112" s="119"/>
      <c r="B112" s="148" t="s">
        <v>148</v>
      </c>
      <c r="C112" s="52" t="s">
        <v>29</v>
      </c>
      <c r="D112" s="49"/>
      <c r="E112" s="49"/>
      <c r="F112" s="49"/>
      <c r="G112" s="49"/>
      <c r="H112" s="49"/>
    </row>
    <row r="113" spans="1:8" x14ac:dyDescent="0.2">
      <c r="A113" s="119" t="s">
        <v>174</v>
      </c>
      <c r="B113" s="121" t="s">
        <v>246</v>
      </c>
      <c r="C113" s="66">
        <f>SUM(D113:CA113)</f>
        <v>3762414.7</v>
      </c>
      <c r="D113" s="58">
        <f>D27</f>
        <v>434094.78999999992</v>
      </c>
      <c r="E113" s="59">
        <v>1165543.9100000001</v>
      </c>
      <c r="F113" s="58">
        <v>1175085</v>
      </c>
      <c r="G113" s="59">
        <v>679975</v>
      </c>
      <c r="H113" s="50">
        <v>307716</v>
      </c>
    </row>
    <row r="114" spans="1:8" x14ac:dyDescent="0.2">
      <c r="A114" s="119" t="s">
        <v>175</v>
      </c>
      <c r="B114" s="145" t="s">
        <v>247</v>
      </c>
      <c r="C114" s="60">
        <f>SUM(D114:CA114)</f>
        <v>-836334.75</v>
      </c>
      <c r="D114" s="61">
        <v>86592</v>
      </c>
      <c r="E114" s="62">
        <v>69727.89</v>
      </c>
      <c r="F114" s="63">
        <v>-1012212</v>
      </c>
      <c r="G114" s="62">
        <f>22895.2-10528.84</f>
        <v>12366.36</v>
      </c>
      <c r="H114" s="63">
        <v>7191</v>
      </c>
    </row>
    <row r="115" spans="1:8" ht="13.5" thickBot="1" x14ac:dyDescent="0.25">
      <c r="A115" s="119" t="s">
        <v>49</v>
      </c>
      <c r="B115" s="147" t="s">
        <v>248</v>
      </c>
      <c r="C115" s="64">
        <f>SUM(D115:CA115)</f>
        <v>2926079.9499999997</v>
      </c>
      <c r="D115" s="74">
        <f>D113+D114</f>
        <v>520686.78999999992</v>
      </c>
      <c r="E115" s="74">
        <f>E113+E114</f>
        <v>1235271.8</v>
      </c>
      <c r="F115" s="74">
        <f>F113+F114</f>
        <v>162873</v>
      </c>
      <c r="G115" s="74">
        <f>G113+G114</f>
        <v>692341.36</v>
      </c>
      <c r="H115" s="74">
        <f>H113+H114</f>
        <v>314907</v>
      </c>
    </row>
    <row r="116" spans="1:8" x14ac:dyDescent="0.2">
      <c r="A116" s="119"/>
      <c r="B116" s="118"/>
      <c r="C116" s="55"/>
      <c r="D116" s="68"/>
      <c r="E116" s="69"/>
      <c r="F116" s="68"/>
      <c r="G116" s="69"/>
      <c r="H116" s="68" t="s">
        <v>352</v>
      </c>
    </row>
    <row r="117" spans="1:8" ht="16.5" thickBot="1" x14ac:dyDescent="0.25">
      <c r="A117" s="119"/>
      <c r="B117" s="140" t="s">
        <v>249</v>
      </c>
      <c r="C117" s="55"/>
      <c r="D117" s="68"/>
      <c r="E117" s="69"/>
      <c r="F117" s="68"/>
      <c r="G117" s="69"/>
      <c r="H117" s="68"/>
    </row>
    <row r="118" spans="1:8" x14ac:dyDescent="0.2">
      <c r="A118" s="119"/>
      <c r="B118" s="139" t="str">
        <f>B30</f>
        <v>General Appropriations Act Programs</v>
      </c>
      <c r="C118" s="44" t="s">
        <v>29</v>
      </c>
      <c r="D118" s="70"/>
      <c r="E118" s="71"/>
      <c r="F118" s="70"/>
      <c r="G118" s="71"/>
      <c r="H118" s="70"/>
    </row>
    <row r="119" spans="1:8" x14ac:dyDescent="0.2">
      <c r="A119" s="119" t="s">
        <v>50</v>
      </c>
      <c r="B119" s="121" t="str">
        <f>B31</f>
        <v>State Funded Program #</v>
      </c>
      <c r="C119" s="88" t="str">
        <f t="shared" ref="C119:H120" si="9">C31</f>
        <v>N/A</v>
      </c>
      <c r="D119" s="85">
        <f t="shared" si="9"/>
        <v>0</v>
      </c>
      <c r="E119" s="86">
        <f t="shared" si="9"/>
        <v>0</v>
      </c>
      <c r="F119" s="85">
        <f t="shared" si="9"/>
        <v>0</v>
      </c>
      <c r="G119" s="86">
        <f t="shared" si="9"/>
        <v>0</v>
      </c>
      <c r="H119" s="85">
        <f t="shared" si="9"/>
        <v>0</v>
      </c>
    </row>
    <row r="120" spans="1:8" x14ac:dyDescent="0.2">
      <c r="A120" s="119" t="s">
        <v>51</v>
      </c>
      <c r="B120" s="121" t="str">
        <f>B32</f>
        <v>State Funded Program Description in the General Appropriations Act</v>
      </c>
      <c r="C120" s="88" t="str">
        <f t="shared" si="9"/>
        <v>N/A</v>
      </c>
      <c r="D120" s="85">
        <f t="shared" si="9"/>
        <v>0</v>
      </c>
      <c r="E120" s="86">
        <f t="shared" si="9"/>
        <v>0</v>
      </c>
      <c r="F120" s="85">
        <f t="shared" si="9"/>
        <v>0</v>
      </c>
      <c r="G120" s="86">
        <f t="shared" si="9"/>
        <v>0</v>
      </c>
      <c r="H120" s="85">
        <f t="shared" si="9"/>
        <v>0</v>
      </c>
    </row>
    <row r="121" spans="1:8" x14ac:dyDescent="0.2">
      <c r="A121" s="119"/>
      <c r="B121" s="121"/>
      <c r="C121" s="47"/>
      <c r="D121" s="49"/>
      <c r="E121" s="49"/>
      <c r="F121" s="49"/>
      <c r="G121" s="49"/>
      <c r="H121" s="49"/>
    </row>
    <row r="122" spans="1:8" x14ac:dyDescent="0.2">
      <c r="A122" s="119"/>
      <c r="B122" s="146" t="str">
        <f>B34</f>
        <v>Amounts Appropriated and Authorized (i.e. allowed to spend)</v>
      </c>
      <c r="C122" s="52" t="s">
        <v>29</v>
      </c>
      <c r="D122" s="49"/>
      <c r="E122" s="49"/>
      <c r="F122" s="49"/>
      <c r="G122" s="49"/>
      <c r="H122" s="49"/>
    </row>
    <row r="123" spans="1:8" ht="25.5" x14ac:dyDescent="0.2">
      <c r="A123" s="119" t="s">
        <v>52</v>
      </c>
      <c r="B123" s="121" t="s">
        <v>250</v>
      </c>
      <c r="C123" s="66">
        <f>SUM(D123:CA123)</f>
        <v>718559.78999999992</v>
      </c>
      <c r="D123" s="58">
        <f>D115</f>
        <v>520686.78999999992</v>
      </c>
      <c r="E123" s="51">
        <v>0</v>
      </c>
      <c r="F123" s="50">
        <f>F115</f>
        <v>162873</v>
      </c>
      <c r="G123" s="51">
        <v>35000</v>
      </c>
      <c r="H123" s="50">
        <v>0</v>
      </c>
    </row>
    <row r="124" spans="1:8" x14ac:dyDescent="0.2">
      <c r="A124" s="119" t="s">
        <v>53</v>
      </c>
      <c r="B124" s="121" t="s">
        <v>261</v>
      </c>
      <c r="C124" s="66">
        <f>SUM(D124:CA124)</f>
        <v>7417626</v>
      </c>
      <c r="D124" s="58">
        <v>6227305</v>
      </c>
      <c r="E124" s="67">
        <v>950321</v>
      </c>
      <c r="F124" s="58">
        <v>0</v>
      </c>
      <c r="G124" s="67">
        <v>0</v>
      </c>
      <c r="H124" s="58">
        <v>240000</v>
      </c>
    </row>
    <row r="125" spans="1:8" x14ac:dyDescent="0.2">
      <c r="A125" s="119" t="s">
        <v>54</v>
      </c>
      <c r="B125" s="134" t="s">
        <v>251</v>
      </c>
      <c r="C125" s="66">
        <f>SUM(D125:CA125)</f>
        <v>8136185.79</v>
      </c>
      <c r="D125" s="50">
        <f>SUM(D123:D124)</f>
        <v>6747991.79</v>
      </c>
      <c r="E125" s="51">
        <f>SUM(E123:E124)</f>
        <v>950321</v>
      </c>
      <c r="F125" s="50">
        <f>SUM(F123:F124)</f>
        <v>162873</v>
      </c>
      <c r="G125" s="51">
        <f>SUM(G123:G124)</f>
        <v>35000</v>
      </c>
      <c r="H125" s="50">
        <f>SUM(H123:H124)</f>
        <v>240000</v>
      </c>
    </row>
    <row r="126" spans="1:8" x14ac:dyDescent="0.2">
      <c r="A126" s="119" t="s">
        <v>55</v>
      </c>
      <c r="B126" s="145" t="s">
        <v>262</v>
      </c>
      <c r="C126" s="60">
        <f>SUM(D126:CA126)</f>
        <v>790909</v>
      </c>
      <c r="D126" s="61">
        <f>39978+68933</f>
        <v>108911</v>
      </c>
      <c r="E126" s="72">
        <v>0</v>
      </c>
      <c r="F126" s="61">
        <v>0</v>
      </c>
      <c r="G126" s="72">
        <v>681998</v>
      </c>
      <c r="H126" s="61">
        <v>0</v>
      </c>
    </row>
    <row r="127" spans="1:8" x14ac:dyDescent="0.2">
      <c r="A127" s="119" t="s">
        <v>56</v>
      </c>
      <c r="B127" s="134" t="s">
        <v>252</v>
      </c>
      <c r="C127" s="53">
        <f>SUM(D127:CA127)</f>
        <v>8927094.7899999991</v>
      </c>
      <c r="D127" s="73">
        <f>SUM(D125:D126)</f>
        <v>6856902.79</v>
      </c>
      <c r="E127" s="73">
        <f>SUM(E125:E126)</f>
        <v>950321</v>
      </c>
      <c r="F127" s="73">
        <f>SUM(F125:F126)</f>
        <v>162873</v>
      </c>
      <c r="G127" s="73">
        <f>SUM(G125:G126)</f>
        <v>716998</v>
      </c>
      <c r="H127" s="73">
        <f>SUM(H125:H126)</f>
        <v>240000</v>
      </c>
    </row>
    <row r="128" spans="1:8" s="142" customFormat="1" ht="13.5" thickBot="1" x14ac:dyDescent="0.25">
      <c r="A128" s="144"/>
      <c r="B128" s="143" t="s">
        <v>263</v>
      </c>
      <c r="C128" s="75">
        <f>C127/C127</f>
        <v>1</v>
      </c>
      <c r="D128" s="76">
        <f>D127/C127</f>
        <v>0.76810014358545875</v>
      </c>
      <c r="E128" s="75">
        <f>E127/C127</f>
        <v>0.10645355766408302</v>
      </c>
      <c r="F128" s="76">
        <f>F127/C127</f>
        <v>1.8244793388152207E-2</v>
      </c>
      <c r="G128" s="75">
        <f>G127/C127</f>
        <v>8.0317059117952977E-2</v>
      </c>
      <c r="H128" s="76">
        <f>H127/D127</f>
        <v>3.5001225385608827E-2</v>
      </c>
    </row>
    <row r="129" spans="1:8" x14ac:dyDescent="0.2">
      <c r="A129" s="119"/>
      <c r="B129" s="141"/>
      <c r="C129" s="55"/>
      <c r="D129" s="77"/>
      <c r="E129" s="77"/>
      <c r="F129" s="77"/>
      <c r="G129" s="77"/>
      <c r="H129" s="77"/>
    </row>
    <row r="130" spans="1:8" ht="16.5" thickBot="1" x14ac:dyDescent="0.25">
      <c r="A130" s="119"/>
      <c r="B130" s="140" t="s">
        <v>253</v>
      </c>
      <c r="C130" s="55"/>
      <c r="D130" s="77"/>
      <c r="E130" s="77"/>
      <c r="F130" s="77"/>
      <c r="G130" s="77"/>
      <c r="H130" s="77"/>
    </row>
    <row r="131" spans="1:8" x14ac:dyDescent="0.2">
      <c r="A131" s="119"/>
      <c r="B131" s="139" t="s">
        <v>41</v>
      </c>
      <c r="C131" s="44" t="s">
        <v>29</v>
      </c>
      <c r="D131" s="78"/>
      <c r="E131" s="78"/>
      <c r="F131" s="78"/>
      <c r="G131" s="78"/>
      <c r="H131" s="78"/>
    </row>
    <row r="132" spans="1:8" x14ac:dyDescent="0.2">
      <c r="A132" s="138" t="s">
        <v>57</v>
      </c>
      <c r="B132" s="137" t="s">
        <v>37</v>
      </c>
      <c r="C132" s="79" t="s">
        <v>32</v>
      </c>
      <c r="D132" s="85" t="str">
        <f>D45</f>
        <v>SCEIS</v>
      </c>
      <c r="E132" s="86" t="str">
        <f>E45</f>
        <v>SCEIS</v>
      </c>
      <c r="F132" s="85" t="str">
        <f>F45</f>
        <v>SCEIS</v>
      </c>
      <c r="G132" s="86" t="str">
        <f>G45</f>
        <v>SCEIS</v>
      </c>
      <c r="H132" s="85">
        <f>H45</f>
        <v>0</v>
      </c>
    </row>
    <row r="133" spans="1:8" x14ac:dyDescent="0.2">
      <c r="A133" s="122"/>
      <c r="B133" s="135"/>
      <c r="C133" s="81"/>
      <c r="D133" s="82"/>
      <c r="E133" s="82"/>
      <c r="F133" s="82"/>
      <c r="G133" s="82"/>
      <c r="H133" s="82"/>
    </row>
    <row r="134" spans="1:8" x14ac:dyDescent="0.2">
      <c r="A134" s="122"/>
      <c r="B134" s="136" t="s">
        <v>130</v>
      </c>
      <c r="C134" s="52" t="s">
        <v>29</v>
      </c>
      <c r="D134" s="83"/>
      <c r="E134" s="83"/>
      <c r="F134" s="83"/>
      <c r="G134" s="83"/>
      <c r="H134" s="83"/>
    </row>
    <row r="135" spans="1:8" x14ac:dyDescent="0.2">
      <c r="A135" s="122" t="s">
        <v>58</v>
      </c>
      <c r="B135" s="121" t="s">
        <v>125</v>
      </c>
      <c r="C135" s="88" t="str">
        <f t="shared" ref="C135:H135" si="10">C98</f>
        <v>N/A</v>
      </c>
      <c r="D135" s="85">
        <f t="shared" si="10"/>
        <v>0</v>
      </c>
      <c r="E135" s="86">
        <f t="shared" si="10"/>
        <v>0</v>
      </c>
      <c r="F135" s="85">
        <f t="shared" si="10"/>
        <v>0</v>
      </c>
      <c r="G135" s="86">
        <f t="shared" si="10"/>
        <v>0</v>
      </c>
      <c r="H135" s="85">
        <f t="shared" si="10"/>
        <v>0</v>
      </c>
    </row>
    <row r="136" spans="1:8" x14ac:dyDescent="0.2">
      <c r="A136" s="122" t="s">
        <v>59</v>
      </c>
      <c r="B136" s="121" t="s">
        <v>292</v>
      </c>
      <c r="C136" s="84" t="s">
        <v>32</v>
      </c>
      <c r="D136" s="85" t="str">
        <f>IF(ISBLANK(D49),"",(D49-1))</f>
        <v/>
      </c>
      <c r="E136" s="86" t="str">
        <f>IF(ISBLANK(E49),"",(E49-1))</f>
        <v/>
      </c>
      <c r="F136" s="85" t="str">
        <f>IF(ISBLANK(F49),"",(F49-1))</f>
        <v/>
      </c>
      <c r="G136" s="86" t="str">
        <f>IF(ISBLANK(G49),"",(G49-1))</f>
        <v/>
      </c>
      <c r="H136" s="85" t="str">
        <f>IF(ISBLANK(H49),"",(H49-1))</f>
        <v/>
      </c>
    </row>
    <row r="137" spans="1:8" x14ac:dyDescent="0.2">
      <c r="A137" s="119" t="s">
        <v>60</v>
      </c>
      <c r="B137" s="135" t="s">
        <v>293</v>
      </c>
      <c r="C137" s="79" t="s">
        <v>32</v>
      </c>
      <c r="D137" s="87">
        <f>D50</f>
        <v>0</v>
      </c>
      <c r="E137" s="82">
        <f>E50</f>
        <v>0</v>
      </c>
      <c r="F137" s="87">
        <f>F50</f>
        <v>0</v>
      </c>
      <c r="G137" s="82">
        <f>G50</f>
        <v>0</v>
      </c>
      <c r="H137" s="87">
        <f>H50</f>
        <v>0</v>
      </c>
    </row>
    <row r="138" spans="1:8" x14ac:dyDescent="0.2">
      <c r="A138" s="122" t="s">
        <v>61</v>
      </c>
      <c r="B138" s="121" t="s">
        <v>35</v>
      </c>
      <c r="C138" s="88" t="str">
        <f t="shared" ref="C138:H138" si="11">C120</f>
        <v>N/A</v>
      </c>
      <c r="D138" s="85">
        <f t="shared" si="11"/>
        <v>0</v>
      </c>
      <c r="E138" s="86">
        <f t="shared" si="11"/>
        <v>0</v>
      </c>
      <c r="F138" s="85">
        <f t="shared" si="11"/>
        <v>0</v>
      </c>
      <c r="G138" s="86">
        <f t="shared" si="11"/>
        <v>0</v>
      </c>
      <c r="H138" s="85">
        <f t="shared" si="11"/>
        <v>0</v>
      </c>
    </row>
    <row r="139" spans="1:8" x14ac:dyDescent="0.2">
      <c r="A139" s="122" t="s">
        <v>62</v>
      </c>
      <c r="B139" s="134" t="s">
        <v>254</v>
      </c>
      <c r="C139" s="66">
        <f t="shared" ref="C139:H139" si="12">C127</f>
        <v>8927094.7899999991</v>
      </c>
      <c r="D139" s="50">
        <f t="shared" si="12"/>
        <v>6856902.79</v>
      </c>
      <c r="E139" s="51">
        <f t="shared" si="12"/>
        <v>950321</v>
      </c>
      <c r="F139" s="50">
        <f t="shared" si="12"/>
        <v>162873</v>
      </c>
      <c r="G139" s="51">
        <f t="shared" si="12"/>
        <v>716998</v>
      </c>
      <c r="H139" s="50">
        <f t="shared" si="12"/>
        <v>240000</v>
      </c>
    </row>
    <row r="140" spans="1:8" x14ac:dyDescent="0.2">
      <c r="A140" s="122"/>
      <c r="B140" s="121"/>
      <c r="C140" s="66"/>
      <c r="D140" s="51"/>
      <c r="E140" s="51"/>
      <c r="F140" s="51"/>
      <c r="G140" s="51"/>
      <c r="H140" s="51"/>
    </row>
    <row r="141" spans="1:8" x14ac:dyDescent="0.2">
      <c r="A141" s="122"/>
      <c r="B141" s="130" t="s">
        <v>288</v>
      </c>
      <c r="C141" s="66"/>
      <c r="D141" s="66"/>
      <c r="E141" s="66"/>
      <c r="F141" s="66"/>
      <c r="G141" s="66"/>
      <c r="H141" s="66"/>
    </row>
    <row r="142" spans="1:8" ht="25.5" x14ac:dyDescent="0.2">
      <c r="A142" s="122"/>
      <c r="B142" s="121" t="s">
        <v>375</v>
      </c>
      <c r="C142" s="89"/>
      <c r="D142" s="90"/>
      <c r="E142" s="91"/>
      <c r="F142" s="90"/>
      <c r="G142" s="91"/>
      <c r="H142" s="90"/>
    </row>
    <row r="143" spans="1:8" x14ac:dyDescent="0.2">
      <c r="A143" s="119"/>
      <c r="B143" s="133" t="s">
        <v>374</v>
      </c>
      <c r="C143" s="57"/>
      <c r="D143" s="50"/>
      <c r="E143" s="275"/>
      <c r="F143" s="50"/>
      <c r="G143" s="51"/>
      <c r="H143" s="50"/>
    </row>
    <row r="144" spans="1:8" x14ac:dyDescent="0.2">
      <c r="A144" s="119"/>
      <c r="B144" s="133" t="s">
        <v>441</v>
      </c>
      <c r="C144" s="57">
        <f>SUM(D144:H144)</f>
        <v>595952.0625</v>
      </c>
      <c r="D144" s="50">
        <v>427518</v>
      </c>
      <c r="E144" s="51">
        <v>59395.0625</v>
      </c>
      <c r="F144" s="50"/>
      <c r="G144" s="51">
        <v>85039</v>
      </c>
      <c r="H144" s="50">
        <v>24000</v>
      </c>
    </row>
    <row r="145" spans="1:8" ht="25.5" x14ac:dyDescent="0.2">
      <c r="A145" s="119"/>
      <c r="B145" s="133" t="s">
        <v>442</v>
      </c>
      <c r="C145" s="57">
        <f>SUM(D145:H145)</f>
        <v>595952.0625</v>
      </c>
      <c r="D145" s="50">
        <v>427518</v>
      </c>
      <c r="E145" s="51">
        <v>59395.0625</v>
      </c>
      <c r="F145" s="50"/>
      <c r="G145" s="51">
        <v>85039</v>
      </c>
      <c r="H145" s="50">
        <v>24000</v>
      </c>
    </row>
    <row r="146" spans="1:8" ht="25.5" x14ac:dyDescent="0.2">
      <c r="A146" s="119"/>
      <c r="B146" s="133" t="s">
        <v>443</v>
      </c>
      <c r="C146" s="57">
        <f>SUM(D146:H146)</f>
        <v>595952.0625</v>
      </c>
      <c r="D146" s="50">
        <v>427518</v>
      </c>
      <c r="E146" s="51">
        <v>59395.0625</v>
      </c>
      <c r="F146" s="50"/>
      <c r="G146" s="51">
        <v>85039</v>
      </c>
      <c r="H146" s="50">
        <v>24000</v>
      </c>
    </row>
    <row r="147" spans="1:8" ht="25.5" x14ac:dyDescent="0.2">
      <c r="A147" s="119"/>
      <c r="B147" s="133" t="s">
        <v>444</v>
      </c>
      <c r="C147" s="57">
        <f>SUM(D147:H147)</f>
        <v>595952.0625</v>
      </c>
      <c r="D147" s="50">
        <v>427518</v>
      </c>
      <c r="E147" s="51">
        <v>59395.0625</v>
      </c>
      <c r="F147" s="50"/>
      <c r="G147" s="51">
        <v>85039</v>
      </c>
      <c r="H147" s="50">
        <v>24000</v>
      </c>
    </row>
    <row r="148" spans="1:8" ht="25.5" x14ac:dyDescent="0.2">
      <c r="A148" s="122"/>
      <c r="B148" s="133" t="s">
        <v>445</v>
      </c>
      <c r="C148" s="57">
        <f>SUM(D148:H148)</f>
        <v>595953.0625</v>
      </c>
      <c r="D148" s="50">
        <v>427518</v>
      </c>
      <c r="E148" s="51">
        <v>59395.0625</v>
      </c>
      <c r="F148" s="90"/>
      <c r="G148" s="51">
        <v>85040</v>
      </c>
      <c r="H148" s="50">
        <v>24000</v>
      </c>
    </row>
    <row r="149" spans="1:8" x14ac:dyDescent="0.2">
      <c r="A149" s="122"/>
      <c r="B149" s="121" t="s">
        <v>373</v>
      </c>
      <c r="C149" s="57"/>
      <c r="D149" s="90"/>
      <c r="E149" s="91"/>
      <c r="F149" s="90"/>
      <c r="G149" s="91"/>
      <c r="H149" s="90"/>
    </row>
    <row r="150" spans="1:8" x14ac:dyDescent="0.2">
      <c r="A150" s="119"/>
      <c r="B150" s="133" t="s">
        <v>372</v>
      </c>
      <c r="C150" s="57">
        <f>SUM(D150:H150)</f>
        <v>491427.0625</v>
      </c>
      <c r="D150" s="50">
        <v>408032</v>
      </c>
      <c r="E150" s="51">
        <v>59395.0625</v>
      </c>
      <c r="F150" s="50"/>
      <c r="G150" s="51"/>
      <c r="H150" s="50">
        <v>24000</v>
      </c>
    </row>
    <row r="151" spans="1:8" x14ac:dyDescent="0.2">
      <c r="A151" s="119"/>
      <c r="B151" s="133" t="s">
        <v>371</v>
      </c>
      <c r="C151" s="57"/>
      <c r="D151" s="50"/>
      <c r="E151" s="51"/>
      <c r="F151" s="50"/>
      <c r="G151" s="51"/>
      <c r="H151" s="50"/>
    </row>
    <row r="152" spans="1:8" x14ac:dyDescent="0.2">
      <c r="A152" s="119"/>
      <c r="B152" s="133" t="s">
        <v>370</v>
      </c>
      <c r="C152" s="57"/>
      <c r="D152" s="50"/>
      <c r="E152" s="51"/>
      <c r="F152" s="50"/>
      <c r="G152" s="51"/>
      <c r="H152" s="50"/>
    </row>
    <row r="153" spans="1:8" x14ac:dyDescent="0.2">
      <c r="A153" s="119"/>
      <c r="B153" s="133" t="s">
        <v>369</v>
      </c>
      <c r="C153" s="57">
        <f>SUM(D153:H153)</f>
        <v>491427.0625</v>
      </c>
      <c r="D153" s="50">
        <v>408032</v>
      </c>
      <c r="E153" s="51">
        <v>59395.0625</v>
      </c>
      <c r="F153" s="50"/>
      <c r="G153" s="51"/>
      <c r="H153" s="50">
        <v>24000</v>
      </c>
    </row>
    <row r="154" spans="1:8" x14ac:dyDescent="0.2">
      <c r="A154" s="119"/>
      <c r="B154" s="133" t="s">
        <v>368</v>
      </c>
      <c r="C154" s="57">
        <f>SUM(D154:H154)</f>
        <v>491428.0625</v>
      </c>
      <c r="D154" s="50">
        <v>408033</v>
      </c>
      <c r="E154" s="51">
        <v>59395.0625</v>
      </c>
      <c r="F154" s="50"/>
      <c r="G154" s="51"/>
      <c r="H154" s="50">
        <v>24000</v>
      </c>
    </row>
    <row r="155" spans="1:8" x14ac:dyDescent="0.2">
      <c r="A155" s="122"/>
      <c r="B155" s="133" t="s">
        <v>367</v>
      </c>
      <c r="C155" s="57"/>
      <c r="D155" s="90"/>
      <c r="E155" s="91"/>
      <c r="F155" s="90"/>
      <c r="G155" s="91"/>
      <c r="H155" s="90"/>
    </row>
    <row r="156" spans="1:8" x14ac:dyDescent="0.2">
      <c r="A156" s="119"/>
      <c r="B156" s="133" t="s">
        <v>366</v>
      </c>
      <c r="C156" s="57">
        <f>SUM(D156:H156)</f>
        <v>491427.0625</v>
      </c>
      <c r="D156" s="50">
        <v>408032</v>
      </c>
      <c r="E156" s="51">
        <v>59395.0625</v>
      </c>
      <c r="F156" s="50"/>
      <c r="G156" s="51"/>
      <c r="H156" s="50">
        <v>24000</v>
      </c>
    </row>
    <row r="157" spans="1:8" x14ac:dyDescent="0.2">
      <c r="A157" s="119"/>
      <c r="B157" s="133" t="s">
        <v>365</v>
      </c>
      <c r="C157" s="57">
        <f>SUM(D157:H157)</f>
        <v>1067788.0625</v>
      </c>
      <c r="D157" s="50">
        <v>947709</v>
      </c>
      <c r="E157" s="51">
        <v>59395.0625</v>
      </c>
      <c r="F157" s="50"/>
      <c r="G157" s="51">
        <v>36684</v>
      </c>
      <c r="H157" s="50">
        <v>24000</v>
      </c>
    </row>
    <row r="158" spans="1:8" x14ac:dyDescent="0.2">
      <c r="A158" s="119"/>
      <c r="B158" s="133" t="s">
        <v>364</v>
      </c>
      <c r="C158" s="57">
        <f>SUM(D158:H158)</f>
        <v>571951.0625</v>
      </c>
      <c r="D158" s="50">
        <v>427517</v>
      </c>
      <c r="E158" s="51">
        <v>59395.0625</v>
      </c>
      <c r="F158" s="50"/>
      <c r="G158" s="51">
        <v>85039</v>
      </c>
      <c r="H158" s="50"/>
    </row>
    <row r="159" spans="1:8" x14ac:dyDescent="0.2">
      <c r="A159" s="119"/>
      <c r="B159" s="133" t="s">
        <v>363</v>
      </c>
      <c r="C159" s="57">
        <f>SUM(D159:H159)</f>
        <v>571952.0625</v>
      </c>
      <c r="D159" s="50">
        <v>427518</v>
      </c>
      <c r="E159" s="51">
        <v>59395.0625</v>
      </c>
      <c r="F159" s="50"/>
      <c r="G159" s="51">
        <v>85039</v>
      </c>
      <c r="H159" s="50"/>
    </row>
    <row r="160" spans="1:8" ht="25.5" x14ac:dyDescent="0.2">
      <c r="A160" s="119"/>
      <c r="B160" s="133" t="s">
        <v>362</v>
      </c>
      <c r="C160" s="57"/>
      <c r="D160" s="50"/>
      <c r="E160" s="51"/>
      <c r="F160" s="50"/>
      <c r="G160" s="51"/>
      <c r="H160" s="50"/>
    </row>
    <row r="161" spans="1:8" x14ac:dyDescent="0.2">
      <c r="A161" s="122"/>
      <c r="B161" s="121" t="s">
        <v>361</v>
      </c>
      <c r="C161" s="57"/>
      <c r="D161" s="90"/>
      <c r="E161" s="91"/>
      <c r="F161" s="90"/>
      <c r="G161" s="91"/>
      <c r="H161" s="90"/>
    </row>
    <row r="162" spans="1:8" x14ac:dyDescent="0.2">
      <c r="A162" s="119"/>
      <c r="B162" s="133" t="s">
        <v>360</v>
      </c>
      <c r="C162" s="57">
        <f>SUM(D162:H162)</f>
        <v>345036.0625</v>
      </c>
      <c r="D162" s="50">
        <v>285641</v>
      </c>
      <c r="E162" s="51">
        <v>59395.0625</v>
      </c>
      <c r="F162" s="50"/>
      <c r="G162" s="51"/>
      <c r="H162" s="50"/>
    </row>
    <row r="163" spans="1:8" x14ac:dyDescent="0.2">
      <c r="A163" s="119"/>
      <c r="B163" s="133" t="s">
        <v>359</v>
      </c>
      <c r="C163" s="57">
        <f>SUM(D163:H163)</f>
        <v>345036.0625</v>
      </c>
      <c r="D163" s="50">
        <v>285641</v>
      </c>
      <c r="E163" s="51">
        <v>59395.0625</v>
      </c>
      <c r="F163" s="50"/>
      <c r="G163" s="51"/>
      <c r="H163" s="50"/>
    </row>
    <row r="164" spans="1:8" x14ac:dyDescent="0.2">
      <c r="A164" s="119"/>
      <c r="B164" s="133" t="s">
        <v>358</v>
      </c>
      <c r="C164" s="57"/>
      <c r="D164" s="50"/>
      <c r="E164" s="51"/>
      <c r="F164" s="50"/>
      <c r="G164" s="51"/>
      <c r="H164" s="50"/>
    </row>
    <row r="165" spans="1:8" x14ac:dyDescent="0.2">
      <c r="A165" s="119"/>
      <c r="B165" s="133" t="s">
        <v>357</v>
      </c>
      <c r="C165" s="57">
        <f>SUM(D165:H165)</f>
        <v>571952.0625</v>
      </c>
      <c r="D165" s="50">
        <v>427517</v>
      </c>
      <c r="E165" s="51">
        <v>59395.0625</v>
      </c>
      <c r="F165" s="50"/>
      <c r="G165" s="51">
        <v>85040</v>
      </c>
      <c r="H165" s="50"/>
    </row>
    <row r="166" spans="1:8" x14ac:dyDescent="0.2">
      <c r="A166" s="119"/>
      <c r="B166" s="133" t="s">
        <v>356</v>
      </c>
      <c r="C166" s="57">
        <f>SUM(D166:H166)</f>
        <v>345036.0625</v>
      </c>
      <c r="D166" s="50">
        <v>285641</v>
      </c>
      <c r="E166" s="51">
        <v>59395.0625</v>
      </c>
      <c r="F166" s="50"/>
      <c r="G166" s="51"/>
      <c r="H166" s="50"/>
    </row>
    <row r="167" spans="1:8" x14ac:dyDescent="0.2">
      <c r="A167" s="119"/>
      <c r="B167" s="133" t="s">
        <v>266</v>
      </c>
      <c r="C167" s="57"/>
      <c r="D167" s="50"/>
      <c r="E167" s="51"/>
      <c r="F167" s="50"/>
      <c r="G167" s="51"/>
      <c r="H167" s="50"/>
    </row>
    <row r="168" spans="1:8" x14ac:dyDescent="0.2">
      <c r="A168" s="119" t="s">
        <v>63</v>
      </c>
      <c r="B168" s="132" t="s">
        <v>131</v>
      </c>
      <c r="C168" s="93">
        <f>SUM(D168:CA168)</f>
        <v>8764222</v>
      </c>
      <c r="D168" s="94">
        <f>SUM(D142:D167)</f>
        <v>6856903</v>
      </c>
      <c r="E168" s="94">
        <f>SUM(E142:E167)</f>
        <v>950321</v>
      </c>
      <c r="F168" s="94">
        <f>SUM(F142:F167)</f>
        <v>0</v>
      </c>
      <c r="G168" s="94">
        <f>SUM(G142:G167)</f>
        <v>716998</v>
      </c>
      <c r="H168" s="94">
        <f>SUM(H142:H167)</f>
        <v>240000</v>
      </c>
    </row>
    <row r="169" spans="1:8" x14ac:dyDescent="0.2">
      <c r="A169" s="119"/>
      <c r="B169" s="131"/>
      <c r="C169" s="95"/>
      <c r="D169" s="96"/>
      <c r="E169" s="96"/>
      <c r="F169" s="96"/>
      <c r="G169" s="96"/>
      <c r="H169" s="96"/>
    </row>
    <row r="170" spans="1:8" ht="25.5" x14ac:dyDescent="0.2">
      <c r="A170" s="119" t="s">
        <v>176</v>
      </c>
      <c r="B170" s="121" t="s">
        <v>446</v>
      </c>
      <c r="C170" s="95"/>
      <c r="D170" s="97"/>
      <c r="E170" s="96"/>
      <c r="F170" s="97"/>
      <c r="G170" s="96"/>
      <c r="H170" s="97"/>
    </row>
    <row r="171" spans="1:8" x14ac:dyDescent="0.2">
      <c r="A171" s="119"/>
      <c r="B171" s="131"/>
      <c r="C171" s="98"/>
      <c r="D171" s="83"/>
      <c r="E171" s="83"/>
      <c r="F171" s="83"/>
      <c r="G171" s="83"/>
      <c r="H171" s="83"/>
    </row>
    <row r="172" spans="1:8" x14ac:dyDescent="0.2">
      <c r="A172" s="119" t="s">
        <v>64</v>
      </c>
      <c r="B172" s="130" t="s">
        <v>39</v>
      </c>
      <c r="C172" s="52" t="s">
        <v>29</v>
      </c>
      <c r="D172" s="77"/>
      <c r="E172" s="77"/>
      <c r="F172" s="77"/>
      <c r="G172" s="77"/>
      <c r="H172" s="77"/>
    </row>
    <row r="173" spans="1:8" x14ac:dyDescent="0.2">
      <c r="A173" s="119"/>
      <c r="B173" s="129" t="s">
        <v>355</v>
      </c>
      <c r="C173" s="99">
        <f>SUM(D173:CA173)</f>
        <v>0</v>
      </c>
      <c r="D173" s="58">
        <v>0</v>
      </c>
      <c r="E173" s="67">
        <v>0</v>
      </c>
      <c r="F173" s="58">
        <v>0</v>
      </c>
      <c r="G173" s="67">
        <v>0</v>
      </c>
      <c r="H173" s="58">
        <v>0</v>
      </c>
    </row>
    <row r="174" spans="1:8" x14ac:dyDescent="0.2">
      <c r="A174" s="119"/>
      <c r="B174" s="129" t="s">
        <v>354</v>
      </c>
      <c r="C174" s="99">
        <f>SUM(D174:CA174)</f>
        <v>0</v>
      </c>
      <c r="D174" s="58">
        <v>0</v>
      </c>
      <c r="E174" s="67">
        <v>0</v>
      </c>
      <c r="F174" s="58">
        <v>0</v>
      </c>
      <c r="G174" s="67">
        <v>0</v>
      </c>
      <c r="H174" s="58">
        <v>0</v>
      </c>
    </row>
    <row r="175" spans="1:8" x14ac:dyDescent="0.2">
      <c r="A175" s="119"/>
      <c r="B175" s="129" t="s">
        <v>353</v>
      </c>
      <c r="C175" s="99">
        <f>SUM(D175:CA175)</f>
        <v>162873</v>
      </c>
      <c r="D175" s="58">
        <v>0</v>
      </c>
      <c r="E175" s="67">
        <v>0</v>
      </c>
      <c r="F175" s="58">
        <v>162873</v>
      </c>
      <c r="G175" s="67">
        <v>0</v>
      </c>
      <c r="H175" s="58">
        <v>0</v>
      </c>
    </row>
    <row r="176" spans="1:8" x14ac:dyDescent="0.2">
      <c r="A176" s="119"/>
      <c r="B176" s="129" t="s">
        <v>289</v>
      </c>
      <c r="C176" s="109">
        <f>SUM(D176:CA176)</f>
        <v>0</v>
      </c>
      <c r="D176" s="61">
        <v>0</v>
      </c>
      <c r="E176" s="72">
        <v>0</v>
      </c>
      <c r="F176" s="61">
        <v>0</v>
      </c>
      <c r="G176" s="72">
        <v>0</v>
      </c>
      <c r="H176" s="61">
        <v>0</v>
      </c>
    </row>
    <row r="177" spans="1:8" ht="13.5" thickBot="1" x14ac:dyDescent="0.25">
      <c r="A177" s="119" t="s">
        <v>65</v>
      </c>
      <c r="B177" s="128" t="s">
        <v>255</v>
      </c>
      <c r="C177" s="100">
        <f>SUM(D177:CA177)</f>
        <v>162873</v>
      </c>
      <c r="D177" s="101">
        <v>0</v>
      </c>
      <c r="E177" s="101">
        <v>0</v>
      </c>
      <c r="F177" s="101">
        <f>SUM(F173:F176)</f>
        <v>162873</v>
      </c>
      <c r="G177" s="101">
        <v>0</v>
      </c>
      <c r="H177" s="101">
        <v>0</v>
      </c>
    </row>
    <row r="178" spans="1:8" x14ac:dyDescent="0.2">
      <c r="A178" s="122"/>
      <c r="B178" s="127"/>
      <c r="C178" s="55"/>
      <c r="D178" s="83"/>
      <c r="E178" s="83"/>
      <c r="F178" s="83"/>
      <c r="G178" s="83"/>
      <c r="H178" s="83"/>
    </row>
    <row r="179" spans="1:8" ht="16.5" thickBot="1" x14ac:dyDescent="0.25">
      <c r="A179" s="122"/>
      <c r="B179" s="126" t="s">
        <v>256</v>
      </c>
      <c r="C179" s="55"/>
      <c r="D179" s="83"/>
      <c r="E179" s="83"/>
      <c r="F179" s="83"/>
      <c r="G179" s="83"/>
      <c r="H179" s="83"/>
    </row>
    <row r="180" spans="1:8" s="124" customFormat="1" x14ac:dyDescent="0.2">
      <c r="A180" s="122"/>
      <c r="B180" s="125" t="s">
        <v>74</v>
      </c>
      <c r="C180" s="44" t="s">
        <v>29</v>
      </c>
      <c r="D180" s="78"/>
      <c r="E180" s="78"/>
      <c r="F180" s="78"/>
      <c r="G180" s="78"/>
      <c r="H180" s="78"/>
    </row>
    <row r="181" spans="1:8" x14ac:dyDescent="0.2">
      <c r="A181" s="122" t="s">
        <v>66</v>
      </c>
      <c r="B181" s="123" t="str">
        <f>B85</f>
        <v>Source of Funds</v>
      </c>
      <c r="C181" s="88" t="str">
        <f t="shared" ref="C181:H182" si="13">C98</f>
        <v>N/A</v>
      </c>
      <c r="D181" s="85">
        <f t="shared" si="13"/>
        <v>0</v>
      </c>
      <c r="E181" s="86">
        <f t="shared" si="13"/>
        <v>0</v>
      </c>
      <c r="F181" s="85">
        <f t="shared" si="13"/>
        <v>0</v>
      </c>
      <c r="G181" s="86">
        <f t="shared" si="13"/>
        <v>0</v>
      </c>
      <c r="H181" s="85">
        <f t="shared" si="13"/>
        <v>0</v>
      </c>
    </row>
    <row r="182" spans="1:8" x14ac:dyDescent="0.2">
      <c r="A182" s="119" t="s">
        <v>67</v>
      </c>
      <c r="B182" s="121" t="str">
        <f>B86</f>
        <v xml:space="preserve">Recurring or one-time? </v>
      </c>
      <c r="C182" s="88" t="str">
        <f t="shared" si="13"/>
        <v>N/A</v>
      </c>
      <c r="D182" s="85" t="str">
        <f t="shared" si="13"/>
        <v>Recurring</v>
      </c>
      <c r="E182" s="86" t="str">
        <f t="shared" si="13"/>
        <v>Recurring</v>
      </c>
      <c r="F182" s="85" t="str">
        <f t="shared" si="13"/>
        <v>Non-Recurring</v>
      </c>
      <c r="G182" s="86" t="str">
        <f t="shared" si="13"/>
        <v>Recurring</v>
      </c>
      <c r="H182" s="85" t="str">
        <f t="shared" si="13"/>
        <v>Recurring</v>
      </c>
    </row>
    <row r="183" spans="1:8" x14ac:dyDescent="0.2">
      <c r="A183" s="119" t="s">
        <v>68</v>
      </c>
      <c r="B183" s="121" t="str">
        <f>B87</f>
        <v>State, Federal, or Other?</v>
      </c>
      <c r="C183" s="88" t="str">
        <f>C100</f>
        <v>N/A</v>
      </c>
      <c r="D183" s="85" t="str">
        <f>D100</f>
        <v>State</v>
      </c>
      <c r="E183" s="86" t="str">
        <f>E100</f>
        <v>Other</v>
      </c>
      <c r="F183" s="85" t="str">
        <f>F100</f>
        <v>State</v>
      </c>
      <c r="G183" s="86" t="str">
        <f>G100</f>
        <v>State</v>
      </c>
      <c r="H183" s="85" t="s">
        <v>9</v>
      </c>
    </row>
    <row r="184" spans="1:8" x14ac:dyDescent="0.2">
      <c r="A184" s="122" t="s">
        <v>69</v>
      </c>
      <c r="B184" s="121" t="str">
        <f>B88</f>
        <v>State Funded Program Description in the General Appropriations Act</v>
      </c>
      <c r="C184" s="110" t="str">
        <f t="shared" ref="C184:H184" si="14">C120</f>
        <v>N/A</v>
      </c>
      <c r="D184" s="102">
        <f t="shared" si="14"/>
        <v>0</v>
      </c>
      <c r="E184" s="103">
        <f t="shared" si="14"/>
        <v>0</v>
      </c>
      <c r="F184" s="102">
        <f t="shared" si="14"/>
        <v>0</v>
      </c>
      <c r="G184" s="103">
        <f t="shared" si="14"/>
        <v>0</v>
      </c>
      <c r="H184" s="102">
        <f t="shared" si="14"/>
        <v>0</v>
      </c>
    </row>
    <row r="185" spans="1:8" x14ac:dyDescent="0.2">
      <c r="A185" s="119" t="s">
        <v>70</v>
      </c>
      <c r="B185" s="121" t="str">
        <f t="shared" ref="B185:H185" si="15">B127</f>
        <v xml:space="preserve">Total allowed to spend by END of 2018-19  </v>
      </c>
      <c r="C185" s="66">
        <f t="shared" si="15"/>
        <v>8927094.7899999991</v>
      </c>
      <c r="D185" s="50">
        <f t="shared" si="15"/>
        <v>6856902.79</v>
      </c>
      <c r="E185" s="51">
        <f t="shared" si="15"/>
        <v>950321</v>
      </c>
      <c r="F185" s="50">
        <f t="shared" si="15"/>
        <v>162873</v>
      </c>
      <c r="G185" s="51">
        <f t="shared" si="15"/>
        <v>716998</v>
      </c>
      <c r="H185" s="50">
        <f t="shared" si="15"/>
        <v>240000</v>
      </c>
    </row>
    <row r="186" spans="1:8" x14ac:dyDescent="0.2">
      <c r="A186" s="119" t="s">
        <v>71</v>
      </c>
      <c r="B186" s="121" t="s">
        <v>75</v>
      </c>
      <c r="C186" s="66">
        <f t="shared" ref="C186:H186" si="16">C168</f>
        <v>8764222</v>
      </c>
      <c r="D186" s="50">
        <f t="shared" si="16"/>
        <v>6856903</v>
      </c>
      <c r="E186" s="51">
        <f t="shared" si="16"/>
        <v>950321</v>
      </c>
      <c r="F186" s="50">
        <f t="shared" si="16"/>
        <v>0</v>
      </c>
      <c r="G186" s="51">
        <f t="shared" si="16"/>
        <v>716998</v>
      </c>
      <c r="H186" s="50">
        <f t="shared" si="16"/>
        <v>240000</v>
      </c>
    </row>
    <row r="187" spans="1:8" s="117" customFormat="1" x14ac:dyDescent="0.2">
      <c r="A187" s="119" t="s">
        <v>72</v>
      </c>
      <c r="B187" s="121" t="s">
        <v>76</v>
      </c>
      <c r="C187" s="60">
        <f t="shared" ref="C187:H187" si="17">C177</f>
        <v>162873</v>
      </c>
      <c r="D187" s="63">
        <f t="shared" si="17"/>
        <v>0</v>
      </c>
      <c r="E187" s="111">
        <f t="shared" si="17"/>
        <v>0</v>
      </c>
      <c r="F187" s="63">
        <f t="shared" si="17"/>
        <v>162873</v>
      </c>
      <c r="G187" s="111">
        <f t="shared" si="17"/>
        <v>0</v>
      </c>
      <c r="H187" s="63">
        <f t="shared" si="17"/>
        <v>0</v>
      </c>
    </row>
    <row r="188" spans="1:8" ht="13.5" thickBot="1" x14ac:dyDescent="0.25">
      <c r="A188" s="119" t="s">
        <v>73</v>
      </c>
      <c r="B188" s="120" t="s">
        <v>77</v>
      </c>
      <c r="C188" s="112">
        <f t="shared" ref="C188:H188" si="18">C185-C186-C187</f>
        <v>-0.21000000089406967</v>
      </c>
      <c r="D188" s="113">
        <f t="shared" si="18"/>
        <v>-0.2099999999627471</v>
      </c>
      <c r="E188" s="113">
        <f t="shared" si="18"/>
        <v>0</v>
      </c>
      <c r="F188" s="113">
        <f t="shared" si="18"/>
        <v>0</v>
      </c>
      <c r="G188" s="113">
        <f t="shared" si="18"/>
        <v>0</v>
      </c>
      <c r="H188" s="113">
        <f t="shared" si="18"/>
        <v>0</v>
      </c>
    </row>
    <row r="189" spans="1:8" s="117" customFormat="1" x14ac:dyDescent="0.2">
      <c r="A189" s="119"/>
      <c r="B189" s="118"/>
      <c r="C189" s="55"/>
      <c r="D189" s="77"/>
      <c r="E189" s="77"/>
      <c r="F189" s="77"/>
      <c r="G189" s="77"/>
      <c r="H189" s="77"/>
    </row>
    <row r="190" spans="1:8" ht="50.25" customHeight="1" x14ac:dyDescent="0.2">
      <c r="B190" s="310" t="s">
        <v>415</v>
      </c>
      <c r="C190" s="310"/>
      <c r="D190" s="310"/>
      <c r="E190" s="310"/>
      <c r="F190" s="310"/>
      <c r="G190" s="310"/>
      <c r="H190" s="310"/>
    </row>
    <row r="191" spans="1:8" x14ac:dyDescent="0.2">
      <c r="B191" s="275"/>
      <c r="D191" s="276"/>
      <c r="E191" s="276"/>
      <c r="F191" s="276"/>
      <c r="G191" s="275"/>
      <c r="H191" s="276"/>
    </row>
    <row r="192" spans="1:8" ht="12.75" customHeight="1" x14ac:dyDescent="0.2">
      <c r="B192" s="310" t="s">
        <v>416</v>
      </c>
      <c r="C192" s="310"/>
      <c r="D192" s="310"/>
      <c r="E192" s="310"/>
      <c r="F192" s="310"/>
      <c r="G192" s="310"/>
      <c r="H192" s="310"/>
    </row>
  </sheetData>
  <mergeCells count="5">
    <mergeCell ref="C1:D1"/>
    <mergeCell ref="C2:D2"/>
    <mergeCell ref="B5:G5"/>
    <mergeCell ref="B192:H192"/>
    <mergeCell ref="B190:H190"/>
  </mergeCells>
  <conditionalFormatting sqref="B142:B160 B162:B167 B55:B72">
    <cfRule type="expression" dxfId="44" priority="4" stopIfTrue="1">
      <formula>#REF!="O"</formula>
    </cfRule>
    <cfRule type="expression" dxfId="43" priority="5" stopIfTrue="1">
      <formula>#REF!="S"</formula>
    </cfRule>
  </conditionalFormatting>
  <conditionalFormatting sqref="B142:B160 B162:B167 B55:B72">
    <cfRule type="expression" dxfId="42" priority="1">
      <formula>#REF!="O"</formula>
    </cfRule>
    <cfRule type="expression" dxfId="41" priority="2">
      <formula>#REF!="S"</formula>
    </cfRule>
    <cfRule type="expression" dxfId="40" priority="3">
      <formula>#REF!="G"</formula>
    </cfRule>
  </conditionalFormatting>
  <pageMargins left="0.7" right="0.7" top="0.75" bottom="0.75" header="0.3" footer="0.3"/>
  <pageSetup paperSize="17" scale="71" fitToHeight="0" orientation="landscape" r:id="rId1"/>
  <headerFooter>
    <oddHeader>&amp;C&amp;"Arial,Bold"&amp;14&amp;EComprehensive Strategic Finances&amp;"Arial,Regular"&amp;10&amp;E
&amp;12(Study Step 1: Agency Legal Directives, Plan and Resources)</oddHeader>
  </headerFooter>
  <rowBreaks count="1" manualBreakCount="1">
    <brk id="9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topLeftCell="F7" workbookViewId="0">
      <selection activeCell="O14" sqref="O14:O15"/>
    </sheetView>
  </sheetViews>
  <sheetFormatPr defaultRowHeight="12.75" x14ac:dyDescent="0.2"/>
  <cols>
    <col min="1" max="1" width="9.140625" style="21"/>
    <col min="2" max="2" width="20" style="21" customWidth="1"/>
    <col min="3" max="3" width="18.42578125" style="21" customWidth="1"/>
    <col min="4" max="4" width="16.7109375" style="21" customWidth="1"/>
    <col min="5" max="5" width="14.5703125" style="21" customWidth="1"/>
    <col min="6" max="6" width="9.5703125" style="21" customWidth="1"/>
    <col min="7" max="7" width="14.85546875" style="21" customWidth="1"/>
    <col min="8" max="8" width="17.7109375" style="21" customWidth="1"/>
    <col min="9" max="9" width="15" style="21" customWidth="1"/>
    <col min="10" max="10" width="17.42578125" style="21" customWidth="1"/>
    <col min="11" max="11" width="16" style="21" customWidth="1"/>
    <col min="12" max="12" width="18.42578125" style="21" customWidth="1"/>
    <col min="13" max="13" width="17" style="21" customWidth="1"/>
    <col min="14" max="14" width="18" style="21" customWidth="1"/>
    <col min="15" max="15" width="38.42578125" style="21" customWidth="1"/>
    <col min="16" max="16" width="31.5703125" style="21" customWidth="1"/>
    <col min="17" max="17" width="23.7109375" style="21" customWidth="1"/>
    <col min="18" max="18" width="18.5703125" style="21" customWidth="1"/>
    <col min="19" max="19" width="16.7109375" style="21" customWidth="1"/>
    <col min="20" max="20" width="7.5703125" style="21" bestFit="1" customWidth="1"/>
    <col min="21" max="21" width="25.7109375" style="21" customWidth="1"/>
    <col min="22" max="16384" width="9.140625" style="21"/>
  </cols>
  <sheetData>
    <row r="1" spans="1:20" x14ac:dyDescent="0.2">
      <c r="B1" s="1" t="s">
        <v>0</v>
      </c>
      <c r="C1" s="318" t="s">
        <v>298</v>
      </c>
      <c r="D1" s="313"/>
    </row>
    <row r="2" spans="1:20" x14ac:dyDescent="0.2">
      <c r="B2" s="1" t="s">
        <v>1</v>
      </c>
      <c r="C2" s="319"/>
      <c r="D2" s="319"/>
    </row>
    <row r="3" spans="1:20" x14ac:dyDescent="0.2">
      <c r="B3" s="14"/>
      <c r="C3" s="5"/>
      <c r="D3" s="9"/>
    </row>
    <row r="4" spans="1:20" ht="126.75" customHeight="1" x14ac:dyDescent="0.2">
      <c r="B4" s="315" t="s">
        <v>6</v>
      </c>
      <c r="C4" s="316"/>
      <c r="D4" s="316"/>
      <c r="E4" s="316"/>
      <c r="F4" s="316"/>
      <c r="G4" s="316"/>
      <c r="H4" s="316"/>
      <c r="I4" s="316"/>
      <c r="J4" s="316"/>
      <c r="K4" s="316"/>
      <c r="L4" s="316"/>
      <c r="M4" s="317"/>
      <c r="R4" s="9"/>
      <c r="S4" s="9"/>
      <c r="T4" s="9"/>
    </row>
    <row r="5" spans="1:20" x14ac:dyDescent="0.2">
      <c r="B5" s="9"/>
      <c r="C5" s="9"/>
      <c r="D5" s="9"/>
      <c r="E5" s="9"/>
      <c r="F5" s="9"/>
      <c r="G5" s="9"/>
      <c r="H5" s="9"/>
      <c r="I5" s="9"/>
      <c r="J5" s="9"/>
      <c r="K5" s="9"/>
      <c r="L5" s="9"/>
      <c r="M5" s="9"/>
      <c r="R5" s="9"/>
      <c r="S5" s="9"/>
      <c r="T5" s="9"/>
    </row>
    <row r="6" spans="1:20" x14ac:dyDescent="0.2">
      <c r="B6" s="9"/>
      <c r="C6" s="9"/>
      <c r="D6" s="9"/>
      <c r="E6" s="9"/>
      <c r="F6" s="9"/>
      <c r="G6" s="9"/>
      <c r="H6" s="324" t="s">
        <v>267</v>
      </c>
      <c r="I6" s="325"/>
      <c r="J6" s="325"/>
      <c r="K6" s="325"/>
      <c r="L6" s="325"/>
      <c r="M6" s="325"/>
      <c r="O6" s="9"/>
      <c r="P6" s="9"/>
      <c r="Q6" s="9"/>
      <c r="R6" s="9"/>
      <c r="S6" s="9"/>
      <c r="T6" s="9"/>
    </row>
    <row r="7" spans="1:20" ht="71.25" customHeight="1" x14ac:dyDescent="0.2">
      <c r="A7" s="2" t="s">
        <v>5</v>
      </c>
      <c r="B7" s="11" t="s">
        <v>23</v>
      </c>
      <c r="C7" s="13" t="s">
        <v>264</v>
      </c>
      <c r="D7" s="12" t="s">
        <v>265</v>
      </c>
      <c r="E7" s="13" t="s">
        <v>17</v>
      </c>
      <c r="F7" s="13" t="s">
        <v>117</v>
      </c>
      <c r="G7" s="13" t="s">
        <v>271</v>
      </c>
      <c r="H7" s="13" t="s">
        <v>120</v>
      </c>
      <c r="I7" s="13" t="s">
        <v>121</v>
      </c>
      <c r="J7" s="13" t="s">
        <v>122</v>
      </c>
      <c r="K7" s="13" t="s">
        <v>119</v>
      </c>
      <c r="L7" s="13" t="s">
        <v>118</v>
      </c>
      <c r="M7" s="13" t="s">
        <v>24</v>
      </c>
      <c r="N7" s="10" t="s">
        <v>143</v>
      </c>
      <c r="O7" s="8" t="s">
        <v>269</v>
      </c>
      <c r="P7" s="9"/>
      <c r="Q7" s="9"/>
      <c r="R7" s="9"/>
      <c r="S7" s="9"/>
      <c r="T7" s="9"/>
    </row>
    <row r="8" spans="1:20" ht="25.5" x14ac:dyDescent="0.2">
      <c r="A8" s="320">
        <v>1</v>
      </c>
      <c r="B8" s="320" t="s">
        <v>417</v>
      </c>
      <c r="C8" s="320" t="s">
        <v>4</v>
      </c>
      <c r="D8" s="320" t="s">
        <v>219</v>
      </c>
      <c r="E8" s="320" t="s">
        <v>307</v>
      </c>
      <c r="F8" s="33" t="s">
        <v>110</v>
      </c>
      <c r="G8" s="33" t="s">
        <v>273</v>
      </c>
      <c r="H8" s="32">
        <v>129</v>
      </c>
      <c r="I8" s="32">
        <v>130</v>
      </c>
      <c r="J8" s="32">
        <v>140</v>
      </c>
      <c r="K8" s="32">
        <v>165</v>
      </c>
      <c r="L8" s="32">
        <v>165</v>
      </c>
      <c r="M8" s="32">
        <v>165</v>
      </c>
      <c r="N8" s="314" t="s">
        <v>183</v>
      </c>
      <c r="O8" s="320"/>
    </row>
    <row r="9" spans="1:20" x14ac:dyDescent="0.2">
      <c r="A9" s="323"/>
      <c r="B9" s="321"/>
      <c r="C9" s="321"/>
      <c r="D9" s="321"/>
      <c r="E9" s="321"/>
      <c r="F9" s="33" t="s">
        <v>111</v>
      </c>
      <c r="G9" s="33"/>
      <c r="H9" s="32">
        <v>125</v>
      </c>
      <c r="I9" s="32">
        <v>155</v>
      </c>
      <c r="J9" s="32">
        <v>192</v>
      </c>
      <c r="K9" s="32">
        <v>201</v>
      </c>
      <c r="L9" s="32">
        <v>194</v>
      </c>
      <c r="M9" s="32">
        <v>31</v>
      </c>
      <c r="N9" s="314"/>
      <c r="O9" s="321"/>
    </row>
    <row r="10" spans="1:20" ht="25.5" x14ac:dyDescent="0.2">
      <c r="A10" s="311">
        <v>2</v>
      </c>
      <c r="B10" s="311" t="s">
        <v>433</v>
      </c>
      <c r="C10" s="311" t="s">
        <v>4</v>
      </c>
      <c r="D10" s="311" t="s">
        <v>7</v>
      </c>
      <c r="E10" s="311" t="s">
        <v>426</v>
      </c>
      <c r="F10" s="3" t="s">
        <v>110</v>
      </c>
      <c r="G10" s="3" t="s">
        <v>273</v>
      </c>
      <c r="H10" s="3">
        <v>16</v>
      </c>
      <c r="I10" s="3">
        <v>16</v>
      </c>
      <c r="J10" s="3">
        <v>15</v>
      </c>
      <c r="K10" s="3">
        <v>20</v>
      </c>
      <c r="L10" s="3">
        <v>20</v>
      </c>
      <c r="M10" s="3">
        <v>20</v>
      </c>
      <c r="N10" s="313" t="s">
        <v>183</v>
      </c>
      <c r="O10" s="311" t="s">
        <v>438</v>
      </c>
    </row>
    <row r="11" spans="1:20" x14ac:dyDescent="0.2">
      <c r="A11" s="322"/>
      <c r="B11" s="312"/>
      <c r="C11" s="312"/>
      <c r="D11" s="312"/>
      <c r="E11" s="312"/>
      <c r="F11" s="3" t="s">
        <v>111</v>
      </c>
      <c r="G11" s="3"/>
      <c r="H11" s="3">
        <v>16</v>
      </c>
      <c r="I11" s="3">
        <v>14</v>
      </c>
      <c r="J11" s="3">
        <v>18</v>
      </c>
      <c r="K11" s="3">
        <v>18</v>
      </c>
      <c r="L11" s="3">
        <v>18</v>
      </c>
      <c r="M11" s="3" t="s">
        <v>329</v>
      </c>
      <c r="N11" s="313"/>
      <c r="O11" s="312"/>
    </row>
    <row r="12" spans="1:20" ht="25.5" x14ac:dyDescent="0.2">
      <c r="A12" s="320">
        <v>3</v>
      </c>
      <c r="B12" s="320" t="s">
        <v>434</v>
      </c>
      <c r="C12" s="320" t="s">
        <v>4</v>
      </c>
      <c r="D12" s="320" t="s">
        <v>7</v>
      </c>
      <c r="E12" s="311" t="s">
        <v>426</v>
      </c>
      <c r="F12" s="32" t="s">
        <v>110</v>
      </c>
      <c r="G12" s="32" t="s">
        <v>273</v>
      </c>
      <c r="H12" s="32">
        <v>19</v>
      </c>
      <c r="I12" s="32">
        <v>20</v>
      </c>
      <c r="J12" s="32">
        <v>20</v>
      </c>
      <c r="K12" s="32">
        <v>20</v>
      </c>
      <c r="L12" s="32">
        <v>20</v>
      </c>
      <c r="M12" s="32">
        <v>20</v>
      </c>
      <c r="N12" s="314" t="s">
        <v>183</v>
      </c>
      <c r="O12" s="311" t="s">
        <v>438</v>
      </c>
    </row>
    <row r="13" spans="1:20" x14ac:dyDescent="0.2">
      <c r="A13" s="323"/>
      <c r="B13" s="321"/>
      <c r="C13" s="321"/>
      <c r="D13" s="321"/>
      <c r="E13" s="312"/>
      <c r="F13" s="32" t="s">
        <v>111</v>
      </c>
      <c r="G13" s="32"/>
      <c r="H13" s="32">
        <v>19</v>
      </c>
      <c r="I13" s="32">
        <v>20</v>
      </c>
      <c r="J13" s="32">
        <v>21</v>
      </c>
      <c r="K13" s="32">
        <v>21</v>
      </c>
      <c r="L13" s="32">
        <v>18</v>
      </c>
      <c r="M13" s="32" t="s">
        <v>329</v>
      </c>
      <c r="N13" s="314"/>
      <c r="O13" s="312"/>
    </row>
    <row r="14" spans="1:20" x14ac:dyDescent="0.2">
      <c r="A14" s="311">
        <v>4</v>
      </c>
      <c r="B14" s="311" t="s">
        <v>432</v>
      </c>
      <c r="C14" s="311" t="s">
        <v>4</v>
      </c>
      <c r="D14" s="311" t="s">
        <v>217</v>
      </c>
      <c r="E14" s="320" t="s">
        <v>307</v>
      </c>
      <c r="F14" s="3" t="s">
        <v>110</v>
      </c>
      <c r="G14" s="3" t="s">
        <v>272</v>
      </c>
      <c r="H14" s="39">
        <v>1</v>
      </c>
      <c r="I14" s="39">
        <v>1</v>
      </c>
      <c r="J14" s="39">
        <v>1</v>
      </c>
      <c r="K14" s="39">
        <v>1</v>
      </c>
      <c r="L14" s="39">
        <v>1</v>
      </c>
      <c r="M14" s="39">
        <v>1</v>
      </c>
      <c r="N14" s="313" t="s">
        <v>183</v>
      </c>
      <c r="O14" s="311"/>
    </row>
    <row r="15" spans="1:20" ht="66.75" customHeight="1" x14ac:dyDescent="0.2">
      <c r="A15" s="322"/>
      <c r="B15" s="312"/>
      <c r="C15" s="312"/>
      <c r="D15" s="312"/>
      <c r="E15" s="321"/>
      <c r="F15" s="3" t="s">
        <v>111</v>
      </c>
      <c r="G15" s="3"/>
      <c r="H15" s="39">
        <v>1</v>
      </c>
      <c r="I15" s="39">
        <v>1</v>
      </c>
      <c r="J15" s="39">
        <v>1</v>
      </c>
      <c r="K15" s="39">
        <v>1</v>
      </c>
      <c r="L15" s="39">
        <v>1</v>
      </c>
      <c r="M15" s="39">
        <v>1</v>
      </c>
      <c r="N15" s="313"/>
      <c r="O15" s="312"/>
    </row>
    <row r="16" spans="1:20" ht="25.5" x14ac:dyDescent="0.2">
      <c r="A16" s="320">
        <v>5</v>
      </c>
      <c r="B16" s="320" t="s">
        <v>427</v>
      </c>
      <c r="C16" s="320" t="s">
        <v>4</v>
      </c>
      <c r="D16" s="320" t="s">
        <v>219</v>
      </c>
      <c r="E16" s="320" t="s">
        <v>307</v>
      </c>
      <c r="F16" s="32" t="s">
        <v>110</v>
      </c>
      <c r="G16" s="32" t="s">
        <v>273</v>
      </c>
      <c r="H16" s="38">
        <v>0.85</v>
      </c>
      <c r="I16" s="38">
        <v>0.85</v>
      </c>
      <c r="J16" s="38">
        <v>0.85</v>
      </c>
      <c r="K16" s="38">
        <v>0.85</v>
      </c>
      <c r="L16" s="38">
        <v>0.85</v>
      </c>
      <c r="M16" s="38">
        <v>0.85</v>
      </c>
      <c r="N16" s="314" t="s">
        <v>183</v>
      </c>
      <c r="O16" s="320" t="s">
        <v>420</v>
      </c>
    </row>
    <row r="17" spans="1:15" x14ac:dyDescent="0.2">
      <c r="A17" s="323"/>
      <c r="B17" s="321"/>
      <c r="C17" s="321"/>
      <c r="D17" s="321"/>
      <c r="E17" s="321"/>
      <c r="F17" s="32" t="s">
        <v>111</v>
      </c>
      <c r="G17" s="32"/>
      <c r="H17" s="38">
        <v>0.82</v>
      </c>
      <c r="I17" s="38">
        <v>0.84</v>
      </c>
      <c r="J17" s="38">
        <v>0.85</v>
      </c>
      <c r="K17" s="38">
        <v>0.85</v>
      </c>
      <c r="L17" s="38">
        <v>0.73</v>
      </c>
      <c r="M17" s="38">
        <v>0.86</v>
      </c>
      <c r="N17" s="314"/>
      <c r="O17" s="321"/>
    </row>
    <row r="18" spans="1:15" ht="25.5" x14ac:dyDescent="0.2">
      <c r="A18" s="311">
        <v>6</v>
      </c>
      <c r="B18" s="311" t="s">
        <v>436</v>
      </c>
      <c r="C18" s="311" t="s">
        <v>2</v>
      </c>
      <c r="D18" s="311" t="s">
        <v>7</v>
      </c>
      <c r="E18" s="320" t="s">
        <v>307</v>
      </c>
      <c r="F18" s="3" t="s">
        <v>110</v>
      </c>
      <c r="G18" s="3" t="s">
        <v>273</v>
      </c>
      <c r="H18" s="3" t="s">
        <v>215</v>
      </c>
      <c r="I18" s="3" t="s">
        <v>215</v>
      </c>
      <c r="J18" s="3" t="s">
        <v>215</v>
      </c>
      <c r="K18" s="3" t="s">
        <v>215</v>
      </c>
      <c r="L18" s="39">
        <v>0.75</v>
      </c>
      <c r="M18" s="39">
        <v>0.75</v>
      </c>
      <c r="N18" s="313" t="s">
        <v>183</v>
      </c>
      <c r="O18" s="311" t="s">
        <v>419</v>
      </c>
    </row>
    <row r="19" spans="1:15" x14ac:dyDescent="0.2">
      <c r="A19" s="322"/>
      <c r="B19" s="312"/>
      <c r="C19" s="312"/>
      <c r="D19" s="312"/>
      <c r="E19" s="321"/>
      <c r="F19" s="3" t="s">
        <v>111</v>
      </c>
      <c r="G19" s="3"/>
      <c r="H19" s="3" t="s">
        <v>215</v>
      </c>
      <c r="I19" s="3" t="s">
        <v>215</v>
      </c>
      <c r="J19" s="3" t="s">
        <v>215</v>
      </c>
      <c r="K19" s="3" t="s">
        <v>215</v>
      </c>
      <c r="L19" s="39">
        <v>0.62</v>
      </c>
      <c r="M19" s="3" t="s">
        <v>329</v>
      </c>
      <c r="N19" s="313"/>
      <c r="O19" s="312"/>
    </row>
    <row r="20" spans="1:15" ht="25.5" x14ac:dyDescent="0.2">
      <c r="A20" s="320">
        <v>7</v>
      </c>
      <c r="B20" s="320" t="s">
        <v>429</v>
      </c>
      <c r="C20" s="320" t="s">
        <v>10</v>
      </c>
      <c r="D20" s="320" t="s">
        <v>7</v>
      </c>
      <c r="E20" s="320" t="s">
        <v>307</v>
      </c>
      <c r="F20" s="34" t="s">
        <v>110</v>
      </c>
      <c r="G20" s="34" t="s">
        <v>273</v>
      </c>
      <c r="H20" s="38" t="s">
        <v>215</v>
      </c>
      <c r="I20" s="38" t="s">
        <v>215</v>
      </c>
      <c r="J20" s="38">
        <v>1</v>
      </c>
      <c r="K20" s="38">
        <v>1</v>
      </c>
      <c r="L20" s="38" t="s">
        <v>215</v>
      </c>
      <c r="M20" s="38">
        <v>1</v>
      </c>
      <c r="N20" s="314" t="s">
        <v>183</v>
      </c>
      <c r="O20" s="320" t="s">
        <v>437</v>
      </c>
    </row>
    <row r="21" spans="1:15" x14ac:dyDescent="0.2">
      <c r="A21" s="323"/>
      <c r="B21" s="321"/>
      <c r="C21" s="321"/>
      <c r="D21" s="321"/>
      <c r="E21" s="321"/>
      <c r="F21" s="34" t="s">
        <v>111</v>
      </c>
      <c r="G21" s="34"/>
      <c r="H21" s="38">
        <v>0.56000000000000005</v>
      </c>
      <c r="I21" s="38">
        <v>0.77</v>
      </c>
      <c r="J21" s="38">
        <v>0.85</v>
      </c>
      <c r="K21" s="38">
        <v>0.53</v>
      </c>
      <c r="L21" s="34" t="s">
        <v>215</v>
      </c>
      <c r="M21" s="34" t="s">
        <v>329</v>
      </c>
      <c r="N21" s="314"/>
      <c r="O21" s="321"/>
    </row>
    <row r="22" spans="1:15" ht="25.5" x14ac:dyDescent="0.2">
      <c r="A22" s="311">
        <v>8</v>
      </c>
      <c r="B22" s="311" t="s">
        <v>435</v>
      </c>
      <c r="C22" s="311" t="s">
        <v>10</v>
      </c>
      <c r="D22" s="311" t="s">
        <v>219</v>
      </c>
      <c r="E22" s="320" t="s">
        <v>307</v>
      </c>
      <c r="F22" s="3" t="s">
        <v>110</v>
      </c>
      <c r="G22" s="3" t="s">
        <v>273</v>
      </c>
      <c r="H22" s="3">
        <v>46</v>
      </c>
      <c r="I22" s="3">
        <v>46</v>
      </c>
      <c r="J22" s="3">
        <v>46</v>
      </c>
      <c r="K22" s="3">
        <v>46</v>
      </c>
      <c r="L22" s="3">
        <v>46</v>
      </c>
      <c r="M22" s="3">
        <v>46</v>
      </c>
      <c r="N22" s="313" t="s">
        <v>183</v>
      </c>
      <c r="O22" s="311" t="s">
        <v>418</v>
      </c>
    </row>
    <row r="23" spans="1:15" x14ac:dyDescent="0.2">
      <c r="A23" s="322"/>
      <c r="B23" s="312"/>
      <c r="C23" s="312"/>
      <c r="D23" s="312"/>
      <c r="E23" s="321"/>
      <c r="F23" s="3" t="s">
        <v>111</v>
      </c>
      <c r="G23" s="3"/>
      <c r="H23" s="39">
        <v>0.7</v>
      </c>
      <c r="I23" s="39">
        <v>0.89</v>
      </c>
      <c r="J23" s="39">
        <v>0.93</v>
      </c>
      <c r="K23" s="39">
        <v>0.93</v>
      </c>
      <c r="L23" s="39">
        <v>0.85</v>
      </c>
      <c r="M23" s="3" t="s">
        <v>329</v>
      </c>
      <c r="N23" s="313"/>
      <c r="O23" s="312"/>
    </row>
    <row r="24" spans="1:15" x14ac:dyDescent="0.2">
      <c r="A24" s="320">
        <v>9</v>
      </c>
      <c r="B24" s="320" t="s">
        <v>428</v>
      </c>
      <c r="C24" s="320" t="s">
        <v>10</v>
      </c>
      <c r="D24" s="320" t="s">
        <v>219</v>
      </c>
      <c r="E24" s="320" t="s">
        <v>307</v>
      </c>
      <c r="F24" s="34" t="s">
        <v>110</v>
      </c>
      <c r="G24" s="34" t="s">
        <v>272</v>
      </c>
      <c r="H24" s="34">
        <v>349</v>
      </c>
      <c r="I24" s="34">
        <v>450</v>
      </c>
      <c r="J24" s="34">
        <v>420</v>
      </c>
      <c r="K24" s="34">
        <v>383</v>
      </c>
      <c r="L24" s="34">
        <v>383</v>
      </c>
      <c r="M24" s="34">
        <v>383</v>
      </c>
      <c r="N24" s="314" t="s">
        <v>183</v>
      </c>
      <c r="O24" s="320"/>
    </row>
    <row r="25" spans="1:15" x14ac:dyDescent="0.2">
      <c r="A25" s="323"/>
      <c r="B25" s="321"/>
      <c r="C25" s="321"/>
      <c r="D25" s="321"/>
      <c r="E25" s="321"/>
      <c r="F25" s="34" t="s">
        <v>111</v>
      </c>
      <c r="G25" s="34"/>
      <c r="H25" s="34">
        <v>342</v>
      </c>
      <c r="I25" s="34">
        <v>385</v>
      </c>
      <c r="J25" s="34">
        <v>431</v>
      </c>
      <c r="K25" s="34">
        <v>399</v>
      </c>
      <c r="L25" s="34">
        <v>354</v>
      </c>
      <c r="M25" s="34">
        <v>116</v>
      </c>
      <c r="N25" s="314"/>
      <c r="O25" s="321"/>
    </row>
    <row r="26" spans="1:15" x14ac:dyDescent="0.2">
      <c r="A26" s="311">
        <v>10</v>
      </c>
      <c r="B26" s="311" t="s">
        <v>306</v>
      </c>
      <c r="C26" s="311" t="s">
        <v>4</v>
      </c>
      <c r="D26" s="311" t="s">
        <v>217</v>
      </c>
      <c r="E26" s="320" t="s">
        <v>307</v>
      </c>
      <c r="F26" s="3" t="s">
        <v>110</v>
      </c>
      <c r="G26" s="3" t="s">
        <v>272</v>
      </c>
      <c r="H26" s="3" t="s">
        <v>215</v>
      </c>
      <c r="I26" s="39">
        <v>1</v>
      </c>
      <c r="J26" s="39">
        <v>1</v>
      </c>
      <c r="K26" s="39">
        <v>1</v>
      </c>
      <c r="L26" s="39">
        <v>1</v>
      </c>
      <c r="M26" s="39">
        <v>1</v>
      </c>
      <c r="N26" s="313" t="s">
        <v>183</v>
      </c>
      <c r="O26" s="311"/>
    </row>
    <row r="27" spans="1:15" ht="26.25" customHeight="1" x14ac:dyDescent="0.2">
      <c r="A27" s="322"/>
      <c r="B27" s="312"/>
      <c r="C27" s="312"/>
      <c r="D27" s="312"/>
      <c r="E27" s="321"/>
      <c r="F27" s="3" t="s">
        <v>111</v>
      </c>
      <c r="G27" s="3"/>
      <c r="H27" s="3" t="s">
        <v>215</v>
      </c>
      <c r="I27" s="39">
        <v>1</v>
      </c>
      <c r="J27" s="39">
        <v>1</v>
      </c>
      <c r="K27" s="39">
        <v>1</v>
      </c>
      <c r="L27" s="39">
        <v>1</v>
      </c>
      <c r="M27" s="39">
        <v>1</v>
      </c>
      <c r="N27" s="313"/>
      <c r="O27" s="312"/>
    </row>
    <row r="28" spans="1:15" x14ac:dyDescent="0.2">
      <c r="A28" s="37"/>
      <c r="B28" s="35"/>
      <c r="C28" s="35"/>
      <c r="D28" s="35"/>
      <c r="E28" s="35"/>
      <c r="F28" s="35"/>
      <c r="G28" s="35"/>
      <c r="H28" s="35"/>
      <c r="I28" s="35"/>
      <c r="J28" s="35"/>
      <c r="K28" s="35"/>
      <c r="L28" s="35"/>
      <c r="M28" s="35"/>
      <c r="N28" s="9"/>
      <c r="O28" s="35"/>
    </row>
    <row r="29" spans="1:15" x14ac:dyDescent="0.2">
      <c r="A29" s="37"/>
      <c r="B29" s="35"/>
      <c r="C29" s="35"/>
      <c r="D29" s="35"/>
      <c r="E29" s="35"/>
      <c r="F29" s="35"/>
      <c r="G29" s="35"/>
      <c r="H29" s="35"/>
      <c r="I29" s="35"/>
      <c r="J29" s="35"/>
      <c r="K29" s="35"/>
      <c r="L29" s="35"/>
      <c r="M29" s="35"/>
      <c r="N29" s="9"/>
      <c r="O29" s="35"/>
    </row>
    <row r="30" spans="1:15" x14ac:dyDescent="0.2">
      <c r="A30" s="37"/>
      <c r="B30" s="35"/>
      <c r="C30" s="35"/>
      <c r="D30" s="35"/>
      <c r="E30" s="35"/>
      <c r="F30" s="35"/>
      <c r="G30" s="35"/>
      <c r="H30" s="35"/>
      <c r="I30" s="35"/>
      <c r="J30" s="35"/>
      <c r="K30" s="35"/>
      <c r="L30" s="35"/>
      <c r="M30" s="35"/>
      <c r="N30" s="9"/>
      <c r="O30" s="35"/>
    </row>
    <row r="31" spans="1:15" x14ac:dyDescent="0.2">
      <c r="A31" s="37"/>
      <c r="B31" s="35"/>
      <c r="C31" s="35"/>
      <c r="D31" s="35"/>
      <c r="E31" s="35"/>
      <c r="F31" s="35"/>
      <c r="G31" s="35"/>
      <c r="H31" s="35"/>
      <c r="I31" s="35"/>
      <c r="J31" s="35"/>
      <c r="K31" s="35"/>
      <c r="L31" s="35"/>
      <c r="M31" s="35"/>
      <c r="N31" s="9"/>
      <c r="O31" s="35"/>
    </row>
    <row r="32" spans="1:15" x14ac:dyDescent="0.2">
      <c r="A32" s="37"/>
      <c r="B32" s="35"/>
      <c r="C32" s="35"/>
      <c r="D32" s="35"/>
      <c r="E32" s="35"/>
      <c r="F32" s="35"/>
      <c r="G32" s="35"/>
      <c r="H32" s="35"/>
      <c r="I32" s="35"/>
      <c r="J32" s="35"/>
      <c r="K32" s="35"/>
      <c r="L32" s="35"/>
      <c r="M32" s="35"/>
      <c r="N32" s="9"/>
      <c r="O32" s="35"/>
    </row>
    <row r="33" spans="1:15" x14ac:dyDescent="0.2">
      <c r="A33" s="37"/>
      <c r="B33" s="35"/>
      <c r="C33" s="35"/>
      <c r="D33" s="35"/>
      <c r="E33" s="35"/>
      <c r="F33" s="35"/>
      <c r="G33" s="35"/>
      <c r="H33" s="35"/>
      <c r="I33" s="35"/>
      <c r="J33" s="35"/>
      <c r="K33" s="35"/>
      <c r="L33" s="35"/>
      <c r="M33" s="35"/>
      <c r="N33" s="9"/>
      <c r="O33" s="35"/>
    </row>
    <row r="34" spans="1:15" x14ac:dyDescent="0.2">
      <c r="A34" s="37"/>
      <c r="B34" s="35"/>
      <c r="C34" s="35"/>
      <c r="D34" s="35"/>
      <c r="E34" s="35"/>
      <c r="F34" s="35"/>
      <c r="G34" s="35"/>
      <c r="H34" s="35"/>
      <c r="I34" s="35"/>
      <c r="J34" s="35"/>
      <c r="K34" s="35"/>
      <c r="L34" s="35"/>
      <c r="M34" s="35"/>
      <c r="N34" s="9"/>
      <c r="O34" s="35"/>
    </row>
    <row r="35" spans="1:15" x14ac:dyDescent="0.2">
      <c r="A35" s="37"/>
      <c r="B35" s="35"/>
      <c r="C35" s="35"/>
      <c r="D35" s="35"/>
      <c r="E35" s="35"/>
      <c r="F35" s="35"/>
      <c r="G35" s="35"/>
      <c r="H35" s="35"/>
      <c r="I35" s="35"/>
      <c r="J35" s="35"/>
      <c r="K35" s="35"/>
      <c r="L35" s="35"/>
      <c r="M35" s="35"/>
      <c r="N35" s="9"/>
      <c r="O35" s="35"/>
    </row>
    <row r="36" spans="1:15" x14ac:dyDescent="0.2">
      <c r="A36" s="37"/>
      <c r="B36" s="35"/>
      <c r="C36" s="35"/>
      <c r="D36" s="35"/>
      <c r="E36" s="35"/>
      <c r="F36" s="35"/>
      <c r="G36" s="35"/>
      <c r="H36" s="35"/>
      <c r="I36" s="35"/>
      <c r="J36" s="35"/>
      <c r="K36" s="35"/>
      <c r="L36" s="35"/>
      <c r="M36" s="35"/>
      <c r="N36" s="9"/>
      <c r="O36" s="35"/>
    </row>
    <row r="37" spans="1:15" x14ac:dyDescent="0.2">
      <c r="A37" s="37"/>
      <c r="B37" s="35"/>
      <c r="C37" s="35"/>
      <c r="D37" s="35"/>
      <c r="E37" s="35"/>
      <c r="F37" s="35"/>
      <c r="G37" s="35"/>
      <c r="H37" s="35"/>
      <c r="I37" s="35"/>
      <c r="J37" s="35"/>
      <c r="K37" s="35"/>
      <c r="L37" s="35"/>
      <c r="M37" s="35"/>
      <c r="N37" s="9"/>
      <c r="O37" s="35"/>
    </row>
    <row r="38" spans="1:15" x14ac:dyDescent="0.2">
      <c r="A38" s="37"/>
      <c r="B38" s="35"/>
      <c r="C38" s="35"/>
      <c r="D38" s="35"/>
      <c r="E38" s="35"/>
      <c r="F38" s="35"/>
      <c r="G38" s="35"/>
      <c r="H38" s="35"/>
      <c r="I38" s="35"/>
      <c r="J38" s="35"/>
      <c r="K38" s="35"/>
      <c r="L38" s="35"/>
      <c r="M38" s="35"/>
      <c r="N38" s="9"/>
      <c r="O38" s="35"/>
    </row>
    <row r="39" spans="1:15" x14ac:dyDescent="0.2">
      <c r="A39" s="37"/>
      <c r="B39" s="35"/>
      <c r="C39" s="35"/>
      <c r="D39" s="35"/>
      <c r="E39" s="35"/>
      <c r="F39" s="35"/>
      <c r="G39" s="35"/>
      <c r="H39" s="35"/>
      <c r="I39" s="35"/>
      <c r="J39" s="35"/>
      <c r="K39" s="35"/>
      <c r="L39" s="35"/>
      <c r="M39" s="35"/>
      <c r="N39" s="9"/>
      <c r="O39" s="35"/>
    </row>
  </sheetData>
  <mergeCells count="74">
    <mergeCell ref="N24:N25"/>
    <mergeCell ref="O24:O25"/>
    <mergeCell ref="A26:A27"/>
    <mergeCell ref="B26:B27"/>
    <mergeCell ref="C26:C27"/>
    <mergeCell ref="D26:D27"/>
    <mergeCell ref="E26:E27"/>
    <mergeCell ref="N26:N27"/>
    <mergeCell ref="O26:O27"/>
    <mergeCell ref="A24:A25"/>
    <mergeCell ref="B24:B25"/>
    <mergeCell ref="C24:C25"/>
    <mergeCell ref="D24:D25"/>
    <mergeCell ref="E24:E25"/>
    <mergeCell ref="N20:N21"/>
    <mergeCell ref="O20:O21"/>
    <mergeCell ref="A22:A23"/>
    <mergeCell ref="B22:B23"/>
    <mergeCell ref="C22:C23"/>
    <mergeCell ref="D22:D23"/>
    <mergeCell ref="E22:E23"/>
    <mergeCell ref="N22:N23"/>
    <mergeCell ref="O22:O23"/>
    <mergeCell ref="A20:A21"/>
    <mergeCell ref="B20:B21"/>
    <mergeCell ref="C20:C21"/>
    <mergeCell ref="D20:D21"/>
    <mergeCell ref="E20:E21"/>
    <mergeCell ref="O18:O19"/>
    <mergeCell ref="A18:A19"/>
    <mergeCell ref="A8:A9"/>
    <mergeCell ref="H6:M6"/>
    <mergeCell ref="A10:A11"/>
    <mergeCell ref="A12:A13"/>
    <mergeCell ref="A14:A15"/>
    <mergeCell ref="A16:A17"/>
    <mergeCell ref="O8:O9"/>
    <mergeCell ref="O10:O11"/>
    <mergeCell ref="O12:O13"/>
    <mergeCell ref="O14:O15"/>
    <mergeCell ref="O16:O17"/>
    <mergeCell ref="B16:B17"/>
    <mergeCell ref="C16:C17"/>
    <mergeCell ref="D16:D17"/>
    <mergeCell ref="E16:E17"/>
    <mergeCell ref="N16:N17"/>
    <mergeCell ref="B18:B19"/>
    <mergeCell ref="C18:C19"/>
    <mergeCell ref="D18:D19"/>
    <mergeCell ref="E18:E19"/>
    <mergeCell ref="N18:N19"/>
    <mergeCell ref="B12:B13"/>
    <mergeCell ref="C12:C13"/>
    <mergeCell ref="D12:D13"/>
    <mergeCell ref="E12:E13"/>
    <mergeCell ref="N12:N13"/>
    <mergeCell ref="B14:B15"/>
    <mergeCell ref="C14:C15"/>
    <mergeCell ref="D14:D15"/>
    <mergeCell ref="E14:E15"/>
    <mergeCell ref="N14:N15"/>
    <mergeCell ref="N8:N9"/>
    <mergeCell ref="B4:M4"/>
    <mergeCell ref="C1:D1"/>
    <mergeCell ref="C2:D2"/>
    <mergeCell ref="B8:B9"/>
    <mergeCell ref="C8:C9"/>
    <mergeCell ref="D8:D9"/>
    <mergeCell ref="E8:E9"/>
    <mergeCell ref="B10:B11"/>
    <mergeCell ref="C10:C11"/>
    <mergeCell ref="D10:D11"/>
    <mergeCell ref="E10:E11"/>
    <mergeCell ref="N10:N11"/>
  </mergeCells>
  <dataValidations count="1">
    <dataValidation type="date" allowBlank="1" showInputMessage="1" showErrorMessage="1" sqref="C2:D3">
      <formula1>42485</formula1>
      <formula2>42607</formula2>
    </dataValidation>
  </dataValidations>
  <pageMargins left="0.7" right="0.7" top="0.75" bottom="0.75" header="0.3" footer="0.3"/>
  <pageSetup paperSize="5" scale="62" fitToHeight="0" orientation="landscape" r:id="rId1"/>
  <headerFooter>
    <oddHeader>&amp;C&amp;"Arial,Bold"&amp;14&amp;UPerformance Measures
&amp;"Arial,Regular"&amp;12&amp;U(Study Step 2: Performance)</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'Drop Down Options'!$C$8:$C$11</xm:f>
          </x14:formula1>
          <xm:sqref>C8:C39</xm:sqref>
        </x14:dataValidation>
        <x14:dataValidation type="list" allowBlank="1" showInputMessage="1" showErrorMessage="1">
          <x14:formula1>
            <xm:f>'Drop Down Options'!$C$14:$C$18</xm:f>
          </x14:formula1>
          <xm:sqref>D8:D39</xm:sqref>
        </x14:dataValidation>
        <x14:dataValidation type="list" allowBlank="1" showInputMessage="1" showErrorMessage="1">
          <x14:formula1>
            <xm:f>'Drop Down Options'!$C$3:$C$5</xm:f>
          </x14:formula1>
          <xm:sqref>N8:N39</xm:sqref>
        </x14:dataValidation>
        <x14:dataValidation type="list" allowBlank="1" showInputMessage="1" showErrorMessage="1">
          <x14:formula1>
            <xm:f>'Drop Down Options'!$E$38:$E$40</xm:f>
          </x14:formula1>
          <xm:sqref>G8 G10 G12 G14 G16 G18 G20 G22 G24 G26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8"/>
  <sheetViews>
    <sheetView workbookViewId="0">
      <selection activeCell="B13" sqref="B13"/>
    </sheetView>
  </sheetViews>
  <sheetFormatPr defaultColWidth="9.140625" defaultRowHeight="12.75" x14ac:dyDescent="0.2"/>
  <cols>
    <col min="1" max="1" width="40.140625" style="198" customWidth="1"/>
    <col min="2" max="2" width="35.140625" style="198" customWidth="1"/>
    <col min="3" max="3" width="21" style="198" customWidth="1"/>
    <col min="4" max="4" width="20" style="247" customWidth="1"/>
    <col min="5" max="5" width="14.85546875" style="210" customWidth="1"/>
    <col min="6" max="6" width="26.28515625" style="198" customWidth="1"/>
    <col min="7" max="7" width="25.42578125" style="198" customWidth="1"/>
    <col min="8" max="8" width="16.85546875" style="198" customWidth="1"/>
    <col min="9" max="9" width="12.7109375" style="236" customWidth="1"/>
    <col min="10" max="10" width="19.42578125" style="198" customWidth="1"/>
    <col min="11" max="11" width="31.42578125" style="198" customWidth="1"/>
    <col min="12" max="12" width="21" style="198" customWidth="1"/>
    <col min="13" max="13" width="25.5703125" style="198" customWidth="1"/>
    <col min="14" max="14" width="16.140625" style="198" customWidth="1"/>
    <col min="15" max="15" width="30.140625" style="198" customWidth="1"/>
    <col min="16" max="16" width="31.5703125" style="198" customWidth="1"/>
    <col min="17" max="16384" width="9.140625" style="198"/>
  </cols>
  <sheetData>
    <row r="1" spans="1:16" x14ac:dyDescent="0.2">
      <c r="A1" s="163" t="s">
        <v>0</v>
      </c>
      <c r="B1" s="280" t="s">
        <v>298</v>
      </c>
      <c r="G1" s="180"/>
    </row>
    <row r="2" spans="1:16" x14ac:dyDescent="0.2">
      <c r="A2" s="163" t="s">
        <v>1</v>
      </c>
      <c r="B2" s="281">
        <v>43423</v>
      </c>
      <c r="G2" s="172"/>
    </row>
    <row r="3" spans="1:16" x14ac:dyDescent="0.2">
      <c r="A3" s="180"/>
      <c r="H3" s="274"/>
      <c r="I3" s="237"/>
      <c r="J3" s="274"/>
    </row>
    <row r="4" spans="1:16" ht="13.5" thickBot="1" x14ac:dyDescent="0.25">
      <c r="A4" s="172"/>
      <c r="B4" s="172"/>
      <c r="C4" s="282"/>
      <c r="D4" s="248"/>
      <c r="E4" s="212"/>
      <c r="F4" s="165"/>
      <c r="G4" s="282"/>
      <c r="H4" s="282"/>
      <c r="I4" s="238"/>
      <c r="J4" s="282"/>
      <c r="K4" s="176"/>
      <c r="L4" s="176"/>
      <c r="M4" s="176"/>
      <c r="N4" s="176"/>
    </row>
    <row r="5" spans="1:16" x14ac:dyDescent="0.2">
      <c r="A5" s="172"/>
      <c r="B5" s="172"/>
      <c r="C5" s="326" t="s">
        <v>31</v>
      </c>
      <c r="D5" s="327"/>
      <c r="E5" s="230"/>
      <c r="F5" s="176"/>
      <c r="G5" s="328" t="s">
        <v>257</v>
      </c>
      <c r="H5" s="329"/>
      <c r="I5" s="239"/>
      <c r="J5" s="176"/>
      <c r="L5" s="282"/>
      <c r="M5" s="172"/>
      <c r="O5" s="165"/>
    </row>
    <row r="6" spans="1:16" ht="53.25" customHeight="1" x14ac:dyDescent="0.2">
      <c r="A6" s="333" t="s">
        <v>447</v>
      </c>
      <c r="B6" s="334"/>
      <c r="C6" s="169" t="s">
        <v>152</v>
      </c>
      <c r="D6" s="249" t="s">
        <v>21</v>
      </c>
      <c r="E6" s="211"/>
      <c r="F6" s="282"/>
      <c r="G6" s="169" t="s">
        <v>152</v>
      </c>
      <c r="H6" s="170" t="s">
        <v>21</v>
      </c>
      <c r="I6" s="238"/>
      <c r="J6" s="282"/>
      <c r="L6" s="282"/>
      <c r="M6" s="172"/>
      <c r="O6" s="165"/>
    </row>
    <row r="7" spans="1:16" ht="64.5" thickBot="1" x14ac:dyDescent="0.25">
      <c r="A7" s="333" t="s">
        <v>448</v>
      </c>
      <c r="B7" s="334"/>
      <c r="C7" s="203" t="s">
        <v>396</v>
      </c>
      <c r="D7" s="250">
        <v>9663167</v>
      </c>
      <c r="E7" s="211"/>
      <c r="F7" s="282"/>
      <c r="G7" s="203" t="s">
        <v>397</v>
      </c>
      <c r="H7" s="205">
        <v>8927094.7899999991</v>
      </c>
      <c r="I7" s="238"/>
      <c r="J7" s="282"/>
    </row>
    <row r="8" spans="1:16" x14ac:dyDescent="0.2">
      <c r="A8" s="282"/>
      <c r="C8" s="172"/>
      <c r="D8" s="251"/>
      <c r="E8" s="211"/>
      <c r="F8" s="282"/>
      <c r="G8" s="172"/>
      <c r="H8" s="172"/>
      <c r="I8" s="238"/>
      <c r="J8" s="282"/>
    </row>
    <row r="9" spans="1:16" ht="25.5" x14ac:dyDescent="0.2">
      <c r="A9" s="282"/>
      <c r="C9" s="172"/>
      <c r="D9" s="252" t="s">
        <v>150</v>
      </c>
      <c r="E9" s="234" t="s">
        <v>258</v>
      </c>
      <c r="F9" s="172"/>
      <c r="H9" s="194" t="s">
        <v>151</v>
      </c>
      <c r="I9" s="240" t="s">
        <v>258</v>
      </c>
      <c r="J9" s="282"/>
    </row>
    <row r="10" spans="1:16" x14ac:dyDescent="0.2">
      <c r="A10" s="282"/>
      <c r="C10" s="172"/>
      <c r="D10" s="253">
        <v>1639289.9199999995</v>
      </c>
      <c r="E10" s="215">
        <f>D10/$D$7</f>
        <v>0.16964313252580646</v>
      </c>
      <c r="F10" s="172"/>
      <c r="H10" s="207">
        <v>-0.21000000089406967</v>
      </c>
      <c r="I10" s="241">
        <v>0</v>
      </c>
      <c r="J10" s="282"/>
    </row>
    <row r="11" spans="1:16" ht="13.5" thickBot="1" x14ac:dyDescent="0.25">
      <c r="A11" s="282"/>
      <c r="C11" s="172"/>
      <c r="D11" s="251"/>
      <c r="E11" s="213"/>
      <c r="F11" s="282"/>
      <c r="G11" s="172"/>
      <c r="H11" s="172"/>
      <c r="I11" s="237"/>
      <c r="J11" s="282"/>
    </row>
    <row r="12" spans="1:16" ht="13.5" thickBot="1" x14ac:dyDescent="0.25">
      <c r="A12" s="282"/>
      <c r="C12" s="330" t="s">
        <v>31</v>
      </c>
      <c r="D12" s="331"/>
      <c r="E12" s="331"/>
      <c r="F12" s="332"/>
      <c r="G12" s="330" t="s">
        <v>257</v>
      </c>
      <c r="H12" s="331"/>
      <c r="I12" s="331"/>
      <c r="J12" s="332"/>
    </row>
    <row r="13" spans="1:16" s="268" customFormat="1" ht="109.5" customHeight="1" x14ac:dyDescent="0.2">
      <c r="A13" s="10" t="s">
        <v>449</v>
      </c>
      <c r="B13" s="286" t="s">
        <v>268</v>
      </c>
      <c r="C13" s="287" t="s">
        <v>22</v>
      </c>
      <c r="D13" s="288" t="s">
        <v>160</v>
      </c>
      <c r="E13" s="289" t="s">
        <v>149</v>
      </c>
      <c r="F13" s="290" t="s">
        <v>158</v>
      </c>
      <c r="G13" s="287" t="s">
        <v>153</v>
      </c>
      <c r="H13" s="291" t="s">
        <v>161</v>
      </c>
      <c r="I13" s="292" t="s">
        <v>162</v>
      </c>
      <c r="J13" s="290" t="s">
        <v>159</v>
      </c>
      <c r="K13" s="293" t="s">
        <v>291</v>
      </c>
      <c r="L13" s="294" t="s">
        <v>18</v>
      </c>
      <c r="M13" s="295" t="s">
        <v>270</v>
      </c>
      <c r="N13" s="294" t="s">
        <v>290</v>
      </c>
      <c r="O13" s="10" t="s">
        <v>275</v>
      </c>
      <c r="P13" s="198"/>
    </row>
    <row r="14" spans="1:16" ht="51" x14ac:dyDescent="0.2">
      <c r="A14" s="177" t="s">
        <v>375</v>
      </c>
      <c r="B14" s="177"/>
      <c r="C14" s="178"/>
      <c r="D14" s="254"/>
      <c r="E14" s="214"/>
      <c r="F14" s="185"/>
      <c r="G14" s="178"/>
      <c r="H14" s="179"/>
      <c r="I14" s="242"/>
      <c r="J14" s="185"/>
      <c r="K14" s="171"/>
      <c r="L14" s="173"/>
      <c r="M14" s="173"/>
      <c r="N14" s="179"/>
      <c r="O14" s="173"/>
    </row>
    <row r="15" spans="1:16" ht="25.5" x14ac:dyDescent="0.2">
      <c r="A15" s="218" t="s">
        <v>374</v>
      </c>
      <c r="B15" s="278" t="s">
        <v>404</v>
      </c>
      <c r="C15" s="175"/>
      <c r="D15" s="255"/>
      <c r="E15" s="215"/>
      <c r="F15" s="231"/>
      <c r="G15" s="258"/>
      <c r="H15" s="204"/>
      <c r="I15" s="262"/>
      <c r="J15" s="231"/>
      <c r="K15" s="232"/>
      <c r="L15" s="277"/>
      <c r="M15" s="277"/>
      <c r="N15" s="278"/>
      <c r="O15" s="277"/>
    </row>
    <row r="16" spans="1:16" ht="102" x14ac:dyDescent="0.2">
      <c r="A16" s="133" t="s">
        <v>441</v>
      </c>
      <c r="B16" s="278" t="s">
        <v>404</v>
      </c>
      <c r="C16" s="244">
        <f>E16*86.88+2.38</f>
        <v>9.269115189668149</v>
      </c>
      <c r="D16" s="255">
        <v>766237</v>
      </c>
      <c r="E16" s="215">
        <f t="shared" ref="E16:E29" si="0">D16/$D$7</f>
        <v>7.9294603932644439E-2</v>
      </c>
      <c r="F16" s="181" t="s">
        <v>403</v>
      </c>
      <c r="G16" s="259">
        <f>87.04*I16+0.1</f>
        <v>5.9105871283125477</v>
      </c>
      <c r="H16" s="265">
        <v>595952</v>
      </c>
      <c r="I16" s="263">
        <f t="shared" ref="I16:I38" si="1">H16/$H$7</f>
        <v>6.6757664617561441E-2</v>
      </c>
      <c r="J16" s="181" t="s">
        <v>403</v>
      </c>
      <c r="K16" s="279" t="s">
        <v>299</v>
      </c>
      <c r="L16" s="277" t="s">
        <v>384</v>
      </c>
      <c r="M16" s="277" t="s">
        <v>402</v>
      </c>
      <c r="N16" s="278" t="s">
        <v>11</v>
      </c>
      <c r="O16" s="277" t="s">
        <v>408</v>
      </c>
      <c r="P16" s="198" t="s">
        <v>401</v>
      </c>
    </row>
    <row r="17" spans="1:16" ht="102" x14ac:dyDescent="0.2">
      <c r="A17" s="133" t="s">
        <v>442</v>
      </c>
      <c r="B17" s="278" t="s">
        <v>404</v>
      </c>
      <c r="C17" s="244">
        <f t="shared" ref="C17:C22" si="2">E17*86.88+2.38</f>
        <v>9.2691331713505498</v>
      </c>
      <c r="D17" s="255">
        <v>766239</v>
      </c>
      <c r="E17" s="215">
        <f t="shared" si="0"/>
        <v>7.9294810904126975E-2</v>
      </c>
      <c r="F17" s="181" t="s">
        <v>403</v>
      </c>
      <c r="G17" s="259">
        <f t="shared" ref="G17:G22" si="3">87.04*I17+0.1</f>
        <v>5.9105871283125477</v>
      </c>
      <c r="H17" s="266">
        <v>595952</v>
      </c>
      <c r="I17" s="263">
        <f t="shared" si="1"/>
        <v>6.6757664617561441E-2</v>
      </c>
      <c r="J17" s="181" t="s">
        <v>403</v>
      </c>
      <c r="K17" s="232" t="s">
        <v>300</v>
      </c>
      <c r="L17" s="277" t="s">
        <v>384</v>
      </c>
      <c r="M17" s="277" t="s">
        <v>402</v>
      </c>
      <c r="N17" s="278" t="s">
        <v>11</v>
      </c>
      <c r="O17" s="277" t="s">
        <v>408</v>
      </c>
      <c r="P17" s="198" t="s">
        <v>401</v>
      </c>
    </row>
    <row r="18" spans="1:16" ht="102" x14ac:dyDescent="0.2">
      <c r="A18" s="133" t="s">
        <v>443</v>
      </c>
      <c r="B18" s="278" t="s">
        <v>404</v>
      </c>
      <c r="C18" s="244">
        <f t="shared" si="2"/>
        <v>9.269115189668149</v>
      </c>
      <c r="D18" s="255">
        <v>766237</v>
      </c>
      <c r="E18" s="215">
        <f t="shared" si="0"/>
        <v>7.9294603932644439E-2</v>
      </c>
      <c r="F18" s="235" t="s">
        <v>403</v>
      </c>
      <c r="G18" s="259">
        <f t="shared" si="3"/>
        <v>5.9105871283125477</v>
      </c>
      <c r="H18" s="246">
        <v>595952</v>
      </c>
      <c r="I18" s="263">
        <f t="shared" si="1"/>
        <v>6.6757664617561441E-2</v>
      </c>
      <c r="J18" s="235" t="s">
        <v>403</v>
      </c>
      <c r="K18" s="279" t="s">
        <v>301</v>
      </c>
      <c r="L18" s="277" t="s">
        <v>384</v>
      </c>
      <c r="M18" s="277" t="s">
        <v>402</v>
      </c>
      <c r="N18" s="278" t="s">
        <v>11</v>
      </c>
      <c r="O18" s="277" t="s">
        <v>408</v>
      </c>
      <c r="P18" s="198" t="s">
        <v>401</v>
      </c>
    </row>
    <row r="19" spans="1:16" ht="102" x14ac:dyDescent="0.2">
      <c r="A19" s="133" t="s">
        <v>444</v>
      </c>
      <c r="B19" s="278" t="s">
        <v>404</v>
      </c>
      <c r="C19" s="244">
        <f t="shared" si="2"/>
        <v>9.2691331713505498</v>
      </c>
      <c r="D19" s="255">
        <v>766239</v>
      </c>
      <c r="E19" s="215">
        <f t="shared" si="0"/>
        <v>7.9294810904126975E-2</v>
      </c>
      <c r="F19" s="235" t="s">
        <v>403</v>
      </c>
      <c r="G19" s="259">
        <f t="shared" si="3"/>
        <v>5.9105968784050518</v>
      </c>
      <c r="H19" s="246">
        <v>595953</v>
      </c>
      <c r="I19" s="263">
        <f t="shared" si="1"/>
        <v>6.6757776636087451E-2</v>
      </c>
      <c r="J19" s="235" t="s">
        <v>403</v>
      </c>
      <c r="K19" s="279" t="s">
        <v>302</v>
      </c>
      <c r="L19" s="277" t="s">
        <v>384</v>
      </c>
      <c r="M19" s="277" t="s">
        <v>402</v>
      </c>
      <c r="N19" s="278" t="s">
        <v>11</v>
      </c>
      <c r="O19" s="277" t="s">
        <v>408</v>
      </c>
      <c r="P19" s="198" t="s">
        <v>401</v>
      </c>
    </row>
    <row r="20" spans="1:16" ht="102" x14ac:dyDescent="0.2">
      <c r="A20" s="133" t="s">
        <v>445</v>
      </c>
      <c r="B20" s="278" t="s">
        <v>404</v>
      </c>
      <c r="C20" s="244">
        <f t="shared" si="2"/>
        <v>9.2691331713505498</v>
      </c>
      <c r="D20" s="255">
        <v>766239</v>
      </c>
      <c r="E20" s="215">
        <f t="shared" si="0"/>
        <v>7.9294810904126975E-2</v>
      </c>
      <c r="F20" s="181" t="s">
        <v>403</v>
      </c>
      <c r="G20" s="259">
        <f t="shared" si="3"/>
        <v>5.9105968784050518</v>
      </c>
      <c r="H20" s="265">
        <v>595953</v>
      </c>
      <c r="I20" s="263">
        <f t="shared" si="1"/>
        <v>6.6757776636087451E-2</v>
      </c>
      <c r="J20" s="181" t="s">
        <v>403</v>
      </c>
      <c r="K20" s="279" t="s">
        <v>303</v>
      </c>
      <c r="L20" s="277" t="s">
        <v>384</v>
      </c>
      <c r="M20" s="277" t="s">
        <v>402</v>
      </c>
      <c r="N20" s="278" t="s">
        <v>11</v>
      </c>
      <c r="O20" s="277" t="s">
        <v>408</v>
      </c>
      <c r="P20" s="198" t="s">
        <v>401</v>
      </c>
    </row>
    <row r="21" spans="1:16" ht="25.5" x14ac:dyDescent="0.2">
      <c r="A21" s="182" t="s">
        <v>373</v>
      </c>
      <c r="B21" s="278" t="s">
        <v>404</v>
      </c>
      <c r="C21" s="244"/>
      <c r="D21" s="255"/>
      <c r="E21" s="215"/>
      <c r="F21" s="231"/>
      <c r="G21" s="259"/>
      <c r="H21" s="266"/>
      <c r="I21" s="263"/>
      <c r="J21" s="231"/>
      <c r="K21" s="232"/>
      <c r="L21" s="277"/>
      <c r="M21" s="277"/>
      <c r="N21" s="278"/>
      <c r="O21" s="277"/>
    </row>
    <row r="22" spans="1:16" ht="76.5" x14ac:dyDescent="0.2">
      <c r="A22" s="218" t="s">
        <v>372</v>
      </c>
      <c r="B22" s="278" t="s">
        <v>404</v>
      </c>
      <c r="C22" s="244">
        <f t="shared" si="2"/>
        <v>7.1628128397242845</v>
      </c>
      <c r="D22" s="255">
        <v>531965</v>
      </c>
      <c r="E22" s="215">
        <f t="shared" si="0"/>
        <v>5.5050792354100889E-2</v>
      </c>
      <c r="F22" s="235" t="s">
        <v>407</v>
      </c>
      <c r="G22" s="259">
        <f t="shared" si="3"/>
        <v>4.8914587092672734</v>
      </c>
      <c r="H22" s="246">
        <v>491427</v>
      </c>
      <c r="I22" s="263">
        <f t="shared" si="1"/>
        <v>5.5048928185515551E-2</v>
      </c>
      <c r="J22" s="235" t="s">
        <v>407</v>
      </c>
      <c r="K22" s="279" t="s">
        <v>304</v>
      </c>
      <c r="L22" s="277" t="s">
        <v>382</v>
      </c>
      <c r="M22" s="277" t="s">
        <v>406</v>
      </c>
      <c r="N22" s="278" t="s">
        <v>11</v>
      </c>
      <c r="O22" s="277"/>
      <c r="P22" s="198" t="s">
        <v>405</v>
      </c>
    </row>
    <row r="23" spans="1:16" ht="25.5" x14ac:dyDescent="0.2">
      <c r="A23" s="177" t="s">
        <v>371</v>
      </c>
      <c r="B23" s="177"/>
      <c r="C23" s="178"/>
      <c r="D23" s="254"/>
      <c r="E23" s="214"/>
      <c r="F23" s="185"/>
      <c r="G23" s="260"/>
      <c r="H23" s="245"/>
      <c r="I23" s="264"/>
      <c r="J23" s="185"/>
      <c r="K23" s="171"/>
      <c r="L23" s="173"/>
      <c r="M23" s="173"/>
      <c r="N23" s="179"/>
      <c r="O23" s="173"/>
    </row>
    <row r="24" spans="1:16" ht="25.5" x14ac:dyDescent="0.2">
      <c r="A24" s="218" t="s">
        <v>370</v>
      </c>
      <c r="B24" s="278"/>
      <c r="C24" s="175"/>
      <c r="D24" s="255"/>
      <c r="E24" s="215"/>
      <c r="F24" s="231"/>
      <c r="G24" s="258"/>
      <c r="H24" s="266"/>
      <c r="I24" s="263"/>
      <c r="J24" s="231"/>
      <c r="K24" s="232"/>
      <c r="L24" s="277"/>
      <c r="M24" s="277"/>
      <c r="N24" s="278"/>
      <c r="O24" s="277"/>
    </row>
    <row r="25" spans="1:16" ht="76.5" x14ac:dyDescent="0.2">
      <c r="A25" s="218" t="s">
        <v>369</v>
      </c>
      <c r="B25" s="278"/>
      <c r="C25" s="244">
        <f t="shared" ref="C25:C28" si="4">E25*86.88+2.38</f>
        <v>7.1628128397242845</v>
      </c>
      <c r="D25" s="255">
        <v>531965</v>
      </c>
      <c r="E25" s="215">
        <f t="shared" si="0"/>
        <v>5.5050792354100889E-2</v>
      </c>
      <c r="F25" s="235" t="s">
        <v>407</v>
      </c>
      <c r="G25" s="259">
        <f t="shared" ref="G25:G31" si="5">87.04*I25+0.1</f>
        <v>4.8914587092672734</v>
      </c>
      <c r="H25" s="246">
        <v>491427</v>
      </c>
      <c r="I25" s="263">
        <f t="shared" si="1"/>
        <v>5.5048928185515551E-2</v>
      </c>
      <c r="J25" s="235" t="s">
        <v>407</v>
      </c>
      <c r="K25" s="279" t="s">
        <v>308</v>
      </c>
      <c r="L25" s="277" t="s">
        <v>382</v>
      </c>
      <c r="M25" s="277" t="s">
        <v>406</v>
      </c>
      <c r="N25" s="278" t="s">
        <v>11</v>
      </c>
      <c r="O25" s="277"/>
      <c r="P25" s="198" t="s">
        <v>405</v>
      </c>
    </row>
    <row r="26" spans="1:16" ht="76.5" x14ac:dyDescent="0.2">
      <c r="A26" s="218" t="s">
        <v>368</v>
      </c>
      <c r="B26" s="278"/>
      <c r="C26" s="244">
        <f t="shared" si="4"/>
        <v>7.1628128397242845</v>
      </c>
      <c r="D26" s="255">
        <v>531965</v>
      </c>
      <c r="E26" s="215">
        <f t="shared" si="0"/>
        <v>5.5050792354100889E-2</v>
      </c>
      <c r="F26" s="181" t="s">
        <v>407</v>
      </c>
      <c r="G26" s="259">
        <f t="shared" si="5"/>
        <v>4.8914684593597784</v>
      </c>
      <c r="H26" s="265">
        <v>491428</v>
      </c>
      <c r="I26" s="263">
        <f t="shared" si="1"/>
        <v>5.5049040204041569E-2</v>
      </c>
      <c r="J26" s="181" t="s">
        <v>407</v>
      </c>
      <c r="K26" s="279" t="s">
        <v>309</v>
      </c>
      <c r="L26" s="277" t="s">
        <v>382</v>
      </c>
      <c r="M26" s="277" t="s">
        <v>406</v>
      </c>
      <c r="N26" s="278" t="s">
        <v>11</v>
      </c>
      <c r="O26" s="277"/>
      <c r="P26" s="198" t="s">
        <v>405</v>
      </c>
    </row>
    <row r="27" spans="1:16" ht="25.5" x14ac:dyDescent="0.2">
      <c r="A27" s="218" t="s">
        <v>367</v>
      </c>
      <c r="B27" s="278"/>
      <c r="C27" s="244"/>
      <c r="D27" s="255"/>
      <c r="E27" s="215"/>
      <c r="F27" s="231"/>
      <c r="G27" s="259"/>
      <c r="H27" s="266"/>
      <c r="I27" s="263"/>
      <c r="J27" s="231"/>
      <c r="K27" s="232"/>
      <c r="L27" s="277"/>
      <c r="M27" s="277"/>
      <c r="N27" s="278" t="s">
        <v>11</v>
      </c>
      <c r="O27" s="277"/>
    </row>
    <row r="28" spans="1:16" ht="76.5" x14ac:dyDescent="0.2">
      <c r="A28" s="218" t="s">
        <v>376</v>
      </c>
      <c r="B28" s="278"/>
      <c r="C28" s="244">
        <f t="shared" si="4"/>
        <v>7.1628128397242845</v>
      </c>
      <c r="D28" s="255">
        <v>531965</v>
      </c>
      <c r="E28" s="215">
        <f t="shared" si="0"/>
        <v>5.5050792354100889E-2</v>
      </c>
      <c r="F28" s="235" t="s">
        <v>407</v>
      </c>
      <c r="G28" s="259">
        <f t="shared" si="5"/>
        <v>4.8914587092672734</v>
      </c>
      <c r="H28" s="246">
        <v>491427</v>
      </c>
      <c r="I28" s="263">
        <f t="shared" si="1"/>
        <v>5.5048928185515551E-2</v>
      </c>
      <c r="J28" s="235" t="s">
        <v>407</v>
      </c>
      <c r="K28" s="279" t="s">
        <v>305</v>
      </c>
      <c r="L28" s="277" t="s">
        <v>382</v>
      </c>
      <c r="M28" s="277" t="s">
        <v>406</v>
      </c>
      <c r="N28" s="278" t="s">
        <v>11</v>
      </c>
      <c r="O28" s="277"/>
      <c r="P28" s="198" t="s">
        <v>405</v>
      </c>
    </row>
    <row r="29" spans="1:16" ht="102" x14ac:dyDescent="0.2">
      <c r="A29" s="218" t="s">
        <v>365</v>
      </c>
      <c r="B29" s="278"/>
      <c r="C29" s="244">
        <f>E29*86.88+2.42</f>
        <v>11.88389431125427</v>
      </c>
      <c r="D29" s="255">
        <v>1052615</v>
      </c>
      <c r="E29" s="215">
        <f t="shared" si="0"/>
        <v>0.10893064354574437</v>
      </c>
      <c r="F29" s="181" t="s">
        <v>403</v>
      </c>
      <c r="G29" s="259">
        <v>10.5</v>
      </c>
      <c r="H29" s="265">
        <v>1067788</v>
      </c>
      <c r="I29" s="263">
        <f t="shared" si="1"/>
        <v>0.11961203785985565</v>
      </c>
      <c r="J29" s="181" t="s">
        <v>403</v>
      </c>
      <c r="K29" s="279" t="s">
        <v>306</v>
      </c>
      <c r="L29" s="277" t="s">
        <v>387</v>
      </c>
      <c r="M29" s="277" t="s">
        <v>399</v>
      </c>
      <c r="N29" s="278" t="s">
        <v>11</v>
      </c>
      <c r="O29" s="277" t="s">
        <v>325</v>
      </c>
      <c r="P29" s="198" t="s">
        <v>401</v>
      </c>
    </row>
    <row r="30" spans="1:16" ht="102" x14ac:dyDescent="0.2">
      <c r="A30" s="218" t="s">
        <v>364</v>
      </c>
      <c r="B30" s="278" t="s">
        <v>404</v>
      </c>
      <c r="C30" s="175"/>
      <c r="D30" s="255" t="s">
        <v>32</v>
      </c>
      <c r="E30" s="215"/>
      <c r="F30" s="181"/>
      <c r="G30" s="259">
        <f t="shared" si="5"/>
        <v>5.6765751581091939</v>
      </c>
      <c r="H30" s="266">
        <v>571951</v>
      </c>
      <c r="I30" s="263">
        <f t="shared" si="1"/>
        <v>6.4069107974600109E-2</v>
      </c>
      <c r="J30" s="181" t="s">
        <v>403</v>
      </c>
      <c r="K30" s="279"/>
      <c r="L30" s="277" t="s">
        <v>384</v>
      </c>
      <c r="M30" s="277" t="s">
        <v>402</v>
      </c>
      <c r="N30" s="278" t="s">
        <v>11</v>
      </c>
      <c r="O30" s="277"/>
      <c r="P30" s="198" t="s">
        <v>401</v>
      </c>
    </row>
    <row r="31" spans="1:16" ht="102" x14ac:dyDescent="0.2">
      <c r="A31" s="218" t="s">
        <v>363</v>
      </c>
      <c r="B31" s="278" t="s">
        <v>404</v>
      </c>
      <c r="C31" s="175"/>
      <c r="D31" s="255" t="s">
        <v>32</v>
      </c>
      <c r="E31" s="215"/>
      <c r="F31" s="181"/>
      <c r="G31" s="259">
        <f t="shared" si="5"/>
        <v>5.6765849082016979</v>
      </c>
      <c r="H31" s="266">
        <v>571952</v>
      </c>
      <c r="I31" s="263">
        <f t="shared" si="1"/>
        <v>6.406921999312612E-2</v>
      </c>
      <c r="J31" s="181" t="s">
        <v>403</v>
      </c>
      <c r="K31" s="279"/>
      <c r="L31" s="277" t="s">
        <v>384</v>
      </c>
      <c r="M31" s="277" t="s">
        <v>402</v>
      </c>
      <c r="N31" s="278" t="s">
        <v>11</v>
      </c>
      <c r="O31" s="277"/>
      <c r="P31" s="198" t="s">
        <v>401</v>
      </c>
    </row>
    <row r="32" spans="1:16" ht="38.25" x14ac:dyDescent="0.2">
      <c r="A32" s="177" t="s">
        <v>362</v>
      </c>
      <c r="B32" s="177"/>
      <c r="C32" s="178"/>
      <c r="D32" s="254"/>
      <c r="E32" s="214"/>
      <c r="F32" s="185"/>
      <c r="G32" s="260"/>
      <c r="H32" s="245"/>
      <c r="I32" s="264"/>
      <c r="J32" s="185"/>
      <c r="K32" s="171"/>
      <c r="L32" s="173"/>
      <c r="M32" s="173"/>
      <c r="N32" s="179"/>
      <c r="O32" s="173"/>
    </row>
    <row r="33" spans="1:16" ht="25.5" x14ac:dyDescent="0.2">
      <c r="A33" s="182" t="s">
        <v>361</v>
      </c>
      <c r="B33" s="278"/>
      <c r="C33" s="175"/>
      <c r="D33" s="255"/>
      <c r="E33" s="215"/>
      <c r="F33" s="181"/>
      <c r="G33" s="259"/>
      <c r="H33" s="265"/>
      <c r="I33" s="263"/>
      <c r="J33" s="181"/>
      <c r="K33" s="279"/>
      <c r="L33" s="277"/>
      <c r="M33" s="277"/>
      <c r="N33" s="278"/>
      <c r="O33" s="277"/>
    </row>
    <row r="34" spans="1:16" ht="63.75" x14ac:dyDescent="0.2">
      <c r="A34" s="218" t="s">
        <v>360</v>
      </c>
      <c r="B34" s="278"/>
      <c r="C34" s="175"/>
      <c r="D34" s="255" t="s">
        <v>32</v>
      </c>
      <c r="E34" s="215"/>
      <c r="F34" s="231"/>
      <c r="G34" s="259">
        <f t="shared" ref="G34:G38" si="6">87.04*I34+0.1</f>
        <v>3.4641329174236319</v>
      </c>
      <c r="H34" s="266">
        <v>345036</v>
      </c>
      <c r="I34" s="263">
        <f t="shared" si="1"/>
        <v>3.8650424143194299E-2</v>
      </c>
      <c r="J34" s="235" t="s">
        <v>400</v>
      </c>
      <c r="K34" s="232"/>
      <c r="L34" s="277" t="s">
        <v>378</v>
      </c>
      <c r="M34" s="277" t="s">
        <v>399</v>
      </c>
      <c r="N34" s="278" t="s">
        <v>11</v>
      </c>
      <c r="O34" s="277"/>
      <c r="P34" s="198" t="s">
        <v>398</v>
      </c>
    </row>
    <row r="35" spans="1:16" ht="63.75" x14ac:dyDescent="0.2">
      <c r="A35" s="218" t="s">
        <v>359</v>
      </c>
      <c r="B35" s="278"/>
      <c r="C35" s="175"/>
      <c r="D35" s="255" t="s">
        <v>32</v>
      </c>
      <c r="E35" s="215"/>
      <c r="F35" s="235"/>
      <c r="G35" s="259">
        <f t="shared" si="6"/>
        <v>3.4641329174236319</v>
      </c>
      <c r="H35" s="246">
        <v>345036</v>
      </c>
      <c r="I35" s="263">
        <f t="shared" si="1"/>
        <v>3.8650424143194299E-2</v>
      </c>
      <c r="J35" s="235" t="s">
        <v>400</v>
      </c>
      <c r="K35" s="279"/>
      <c r="L35" s="277" t="s">
        <v>378</v>
      </c>
      <c r="M35" s="277" t="s">
        <v>399</v>
      </c>
      <c r="N35" s="278" t="s">
        <v>11</v>
      </c>
      <c r="O35" s="277"/>
      <c r="P35" s="198" t="s">
        <v>398</v>
      </c>
    </row>
    <row r="36" spans="1:16" x14ac:dyDescent="0.2">
      <c r="A36" s="218" t="s">
        <v>358</v>
      </c>
      <c r="B36" s="278"/>
      <c r="C36" s="175"/>
      <c r="D36" s="255"/>
      <c r="E36" s="215"/>
      <c r="F36" s="181"/>
      <c r="G36" s="259"/>
      <c r="H36" s="265"/>
      <c r="I36" s="263"/>
      <c r="J36" s="181"/>
      <c r="K36" s="279"/>
      <c r="L36" s="277"/>
      <c r="M36" s="277"/>
      <c r="N36" s="278"/>
      <c r="O36" s="277"/>
    </row>
    <row r="37" spans="1:16" ht="102" x14ac:dyDescent="0.2">
      <c r="A37" s="218" t="s">
        <v>357</v>
      </c>
      <c r="B37" s="278" t="s">
        <v>404</v>
      </c>
      <c r="C37" s="175"/>
      <c r="D37" s="255" t="s">
        <v>32</v>
      </c>
      <c r="E37" s="215"/>
      <c r="F37" s="181"/>
      <c r="G37" s="259">
        <f t="shared" si="6"/>
        <v>5.6765849082016979</v>
      </c>
      <c r="H37" s="266">
        <v>571952</v>
      </c>
      <c r="I37" s="263">
        <f t="shared" si="1"/>
        <v>6.406921999312612E-2</v>
      </c>
      <c r="J37" s="181" t="s">
        <v>403</v>
      </c>
      <c r="K37" s="279"/>
      <c r="L37" s="277" t="s">
        <v>384</v>
      </c>
      <c r="M37" s="277" t="s">
        <v>402</v>
      </c>
      <c r="N37" s="278" t="s">
        <v>11</v>
      </c>
      <c r="O37" s="277"/>
      <c r="P37" s="198" t="s">
        <v>401</v>
      </c>
    </row>
    <row r="38" spans="1:16" ht="63.75" x14ac:dyDescent="0.2">
      <c r="A38" s="218" t="s">
        <v>356</v>
      </c>
      <c r="B38" s="278"/>
      <c r="C38" s="175"/>
      <c r="D38" s="255" t="s">
        <v>32</v>
      </c>
      <c r="E38" s="215"/>
      <c r="F38" s="181"/>
      <c r="G38" s="259">
        <f t="shared" si="6"/>
        <v>3.4641329174236319</v>
      </c>
      <c r="H38" s="265">
        <v>345036</v>
      </c>
      <c r="I38" s="263">
        <f t="shared" si="1"/>
        <v>3.8650424143194299E-2</v>
      </c>
      <c r="J38" s="181" t="s">
        <v>400</v>
      </c>
      <c r="K38" s="279"/>
      <c r="L38" s="277" t="s">
        <v>378</v>
      </c>
      <c r="M38" s="277" t="s">
        <v>399</v>
      </c>
      <c r="N38" s="278" t="s">
        <v>11</v>
      </c>
      <c r="O38" s="277"/>
      <c r="P38" s="198" t="s">
        <v>398</v>
      </c>
    </row>
    <row r="39" spans="1:16" x14ac:dyDescent="0.2">
      <c r="A39" s="218"/>
      <c r="B39" s="278"/>
      <c r="C39" s="175"/>
      <c r="D39" s="255"/>
      <c r="E39" s="215"/>
      <c r="F39" s="181"/>
      <c r="G39" s="259"/>
      <c r="H39" s="265"/>
      <c r="I39" s="262"/>
      <c r="J39" s="181"/>
      <c r="K39" s="279"/>
      <c r="L39" s="277"/>
      <c r="M39" s="277"/>
      <c r="N39" s="278"/>
      <c r="O39" s="277"/>
    </row>
    <row r="40" spans="1:16" x14ac:dyDescent="0.2">
      <c r="A40" s="277"/>
      <c r="B40" s="278"/>
      <c r="C40" s="175"/>
      <c r="D40" s="255"/>
      <c r="E40" s="215"/>
      <c r="F40" s="231"/>
      <c r="G40" s="258"/>
      <c r="H40" s="204"/>
      <c r="I40" s="262"/>
      <c r="J40" s="231"/>
      <c r="K40" s="232"/>
      <c r="L40" s="277"/>
      <c r="M40" s="277"/>
      <c r="N40" s="278"/>
      <c r="O40" s="277"/>
    </row>
    <row r="41" spans="1:16" x14ac:dyDescent="0.2">
      <c r="A41" s="277"/>
      <c r="B41" s="278"/>
      <c r="C41" s="175"/>
      <c r="D41" s="255"/>
      <c r="E41" s="215"/>
      <c r="F41" s="235"/>
      <c r="G41" s="244"/>
      <c r="H41" s="278"/>
      <c r="I41" s="262"/>
      <c r="J41" s="235"/>
      <c r="K41" s="279"/>
      <c r="L41" s="277"/>
      <c r="M41" s="277"/>
      <c r="N41" s="278"/>
      <c r="O41" s="277"/>
    </row>
    <row r="42" spans="1:16" x14ac:dyDescent="0.2">
      <c r="C42" s="172"/>
      <c r="G42" s="261"/>
      <c r="H42" s="172"/>
      <c r="I42" s="237"/>
      <c r="J42" s="172"/>
    </row>
    <row r="43" spans="1:16" x14ac:dyDescent="0.2">
      <c r="C43" s="261"/>
      <c r="G43" s="172"/>
      <c r="H43" s="267"/>
      <c r="I43" s="237"/>
      <c r="J43" s="172"/>
    </row>
    <row r="44" spans="1:16" ht="25.5" x14ac:dyDescent="0.2">
      <c r="A44" s="217" t="s">
        <v>221</v>
      </c>
      <c r="B44" s="199"/>
      <c r="C44" s="200"/>
      <c r="D44" s="256"/>
      <c r="E44" s="216"/>
      <c r="F44" s="199"/>
      <c r="G44" s="199"/>
      <c r="H44" s="201"/>
      <c r="I44" s="243"/>
      <c r="J44" s="199"/>
      <c r="K44" s="199"/>
      <c r="L44" s="199"/>
      <c r="M44" s="199"/>
      <c r="N44" s="199"/>
      <c r="O44" s="199"/>
    </row>
    <row r="45" spans="1:16" ht="13.5" thickBot="1" x14ac:dyDescent="0.25">
      <c r="A45" s="183" t="s">
        <v>355</v>
      </c>
      <c r="B45" s="199"/>
      <c r="C45" s="202"/>
      <c r="D45" s="257">
        <v>179885</v>
      </c>
      <c r="E45" s="215">
        <f>D45/$D$7</f>
        <v>1.8615532568152862E-2</v>
      </c>
      <c r="F45" s="199"/>
      <c r="G45" s="199"/>
      <c r="H45" s="167"/>
      <c r="I45" s="241">
        <f>H45/$H$7</f>
        <v>0</v>
      </c>
      <c r="J45" s="199"/>
      <c r="K45" s="199"/>
      <c r="L45" s="199"/>
      <c r="M45" s="199"/>
      <c r="N45" s="199"/>
      <c r="O45" s="199"/>
    </row>
    <row r="46" spans="1:16" ht="13.5" thickBot="1" x14ac:dyDescent="0.25">
      <c r="A46" s="183" t="s">
        <v>354</v>
      </c>
      <c r="B46" s="199"/>
      <c r="C46" s="202"/>
      <c r="D46" s="257">
        <v>358945</v>
      </c>
      <c r="E46" s="215">
        <f>D46/$D$7</f>
        <v>3.7145689399758902E-2</v>
      </c>
      <c r="F46" s="199"/>
      <c r="G46" s="199"/>
      <c r="H46" s="167"/>
      <c r="I46" s="241">
        <f>H46/$H$7</f>
        <v>0</v>
      </c>
      <c r="J46" s="199"/>
      <c r="K46" s="199"/>
      <c r="L46" s="199"/>
      <c r="M46" s="199"/>
      <c r="N46" s="199"/>
      <c r="O46" s="199"/>
    </row>
    <row r="47" spans="1:16" ht="26.25" thickBot="1" x14ac:dyDescent="0.25">
      <c r="A47" s="183" t="s">
        <v>353</v>
      </c>
      <c r="B47" s="199"/>
      <c r="C47" s="202"/>
      <c r="D47" s="257">
        <v>473382</v>
      </c>
      <c r="E47" s="215">
        <f>D47/$D$7</f>
        <v>4.8988287173345961E-2</v>
      </c>
      <c r="F47" s="199"/>
      <c r="G47" s="199"/>
      <c r="H47" s="167">
        <v>162873</v>
      </c>
      <c r="I47" s="241">
        <f>H47/$H$7</f>
        <v>1.8244793388152207E-2</v>
      </c>
      <c r="J47" s="199"/>
      <c r="K47" s="199"/>
      <c r="L47" s="199"/>
      <c r="M47" s="199"/>
      <c r="N47" s="199"/>
      <c r="O47" s="199"/>
    </row>
    <row r="48" spans="1:16" x14ac:dyDescent="0.2">
      <c r="C48" s="172"/>
      <c r="G48" s="172"/>
      <c r="H48" s="172"/>
      <c r="I48" s="237"/>
      <c r="J48" s="172"/>
    </row>
    <row r="49" spans="3:10" x14ac:dyDescent="0.2">
      <c r="C49" s="172"/>
      <c r="G49" s="172"/>
      <c r="H49" s="172"/>
      <c r="I49" s="237"/>
      <c r="J49" s="172"/>
    </row>
    <row r="50" spans="3:10" x14ac:dyDescent="0.2">
      <c r="H50" s="172"/>
      <c r="I50" s="237"/>
      <c r="J50" s="172"/>
    </row>
    <row r="51" spans="3:10" x14ac:dyDescent="0.2">
      <c r="H51" s="172"/>
      <c r="I51" s="237"/>
      <c r="J51" s="172"/>
    </row>
    <row r="52" spans="3:10" x14ac:dyDescent="0.2">
      <c r="H52" s="172"/>
      <c r="I52" s="237"/>
      <c r="J52" s="172"/>
    </row>
    <row r="53" spans="3:10" x14ac:dyDescent="0.2">
      <c r="H53" s="172"/>
      <c r="I53" s="237"/>
      <c r="J53" s="172"/>
    </row>
    <row r="54" spans="3:10" x14ac:dyDescent="0.2">
      <c r="H54" s="172"/>
      <c r="I54" s="237"/>
      <c r="J54" s="172"/>
    </row>
    <row r="55" spans="3:10" x14ac:dyDescent="0.2">
      <c r="H55" s="172"/>
      <c r="I55" s="237"/>
      <c r="J55" s="172"/>
    </row>
    <row r="56" spans="3:10" x14ac:dyDescent="0.2">
      <c r="H56" s="172"/>
      <c r="I56" s="237"/>
      <c r="J56" s="172"/>
    </row>
    <row r="57" spans="3:10" x14ac:dyDescent="0.2">
      <c r="H57" s="172"/>
      <c r="I57" s="237"/>
      <c r="J57" s="172"/>
    </row>
    <row r="58" spans="3:10" x14ac:dyDescent="0.2">
      <c r="H58" s="172"/>
      <c r="I58" s="237"/>
      <c r="J58" s="172"/>
    </row>
  </sheetData>
  <mergeCells count="6">
    <mergeCell ref="C5:D5"/>
    <mergeCell ref="G5:H5"/>
    <mergeCell ref="C12:F12"/>
    <mergeCell ref="G12:J12"/>
    <mergeCell ref="A6:B6"/>
    <mergeCell ref="A7:B7"/>
  </mergeCells>
  <conditionalFormatting sqref="A15:A22 A24:A31 A33">
    <cfRule type="expression" dxfId="39" priority="39" stopIfTrue="1">
      <formula>#REF!="O"</formula>
    </cfRule>
    <cfRule type="expression" dxfId="38" priority="40" stopIfTrue="1">
      <formula>#REF!="S"</formula>
    </cfRule>
  </conditionalFormatting>
  <conditionalFormatting sqref="A15:A22 A24:A31 A33">
    <cfRule type="expression" dxfId="37" priority="36">
      <formula>#REF!="O"</formula>
    </cfRule>
    <cfRule type="expression" dxfId="36" priority="37">
      <formula>#REF!="S"</formula>
    </cfRule>
    <cfRule type="expression" dxfId="35" priority="38">
      <formula>#REF!="G"</formula>
    </cfRule>
  </conditionalFormatting>
  <conditionalFormatting sqref="A36:A39">
    <cfRule type="expression" dxfId="34" priority="34" stopIfTrue="1">
      <formula>#REF!="O"</formula>
    </cfRule>
    <cfRule type="expression" dxfId="33" priority="35" stopIfTrue="1">
      <formula>#REF!="S"</formula>
    </cfRule>
  </conditionalFormatting>
  <conditionalFormatting sqref="A36:A39">
    <cfRule type="expression" dxfId="32" priority="31">
      <formula>#REF!="O"</formula>
    </cfRule>
    <cfRule type="expression" dxfId="31" priority="32">
      <formula>#REF!="S"</formula>
    </cfRule>
    <cfRule type="expression" dxfId="30" priority="33">
      <formula>#REF!="G"</formula>
    </cfRule>
  </conditionalFormatting>
  <conditionalFormatting sqref="A34:A38 A30:A31">
    <cfRule type="expression" dxfId="29" priority="29" stopIfTrue="1">
      <formula>#REF!="O"</formula>
    </cfRule>
    <cfRule type="expression" dxfId="28" priority="30" stopIfTrue="1">
      <formula>#REF!="S"</formula>
    </cfRule>
  </conditionalFormatting>
  <conditionalFormatting sqref="A34:A38 A30:A31">
    <cfRule type="expression" dxfId="27" priority="26">
      <formula>#REF!="O"</formula>
    </cfRule>
    <cfRule type="expression" dxfId="26" priority="27">
      <formula>#REF!="S"</formula>
    </cfRule>
    <cfRule type="expression" dxfId="25" priority="28">
      <formula>#REF!="G"</formula>
    </cfRule>
  </conditionalFormatting>
  <conditionalFormatting sqref="A16">
    <cfRule type="expression" dxfId="24" priority="24" stopIfTrue="1">
      <formula>#REF!="O"</formula>
    </cfRule>
    <cfRule type="expression" dxfId="23" priority="25" stopIfTrue="1">
      <formula>#REF!="S"</formula>
    </cfRule>
  </conditionalFormatting>
  <conditionalFormatting sqref="A16">
    <cfRule type="expression" dxfId="22" priority="21">
      <formula>#REF!="O"</formula>
    </cfRule>
    <cfRule type="expression" dxfId="21" priority="22">
      <formula>#REF!="S"</formula>
    </cfRule>
    <cfRule type="expression" dxfId="20" priority="23">
      <formula>#REF!="G"</formula>
    </cfRule>
  </conditionalFormatting>
  <conditionalFormatting sqref="A17">
    <cfRule type="expression" dxfId="19" priority="19" stopIfTrue="1">
      <formula>#REF!="O"</formula>
    </cfRule>
    <cfRule type="expression" dxfId="18" priority="20" stopIfTrue="1">
      <formula>#REF!="S"</formula>
    </cfRule>
  </conditionalFormatting>
  <conditionalFormatting sqref="A17">
    <cfRule type="expression" dxfId="17" priority="16">
      <formula>#REF!="O"</formula>
    </cfRule>
    <cfRule type="expression" dxfId="16" priority="17">
      <formula>#REF!="S"</formula>
    </cfRule>
    <cfRule type="expression" dxfId="15" priority="18">
      <formula>#REF!="G"</formula>
    </cfRule>
  </conditionalFormatting>
  <conditionalFormatting sqref="A18">
    <cfRule type="expression" dxfId="14" priority="14" stopIfTrue="1">
      <formula>#REF!="O"</formula>
    </cfRule>
    <cfRule type="expression" dxfId="13" priority="15" stopIfTrue="1">
      <formula>#REF!="S"</formula>
    </cfRule>
  </conditionalFormatting>
  <conditionalFormatting sqref="A18">
    <cfRule type="expression" dxfId="12" priority="11">
      <formula>#REF!="O"</formula>
    </cfRule>
    <cfRule type="expression" dxfId="11" priority="12">
      <formula>#REF!="S"</formula>
    </cfRule>
    <cfRule type="expression" dxfId="10" priority="13">
      <formula>#REF!="G"</formula>
    </cfRule>
  </conditionalFormatting>
  <conditionalFormatting sqref="A19">
    <cfRule type="expression" dxfId="9" priority="9" stopIfTrue="1">
      <formula>#REF!="O"</formula>
    </cfRule>
    <cfRule type="expression" dxfId="8" priority="10" stopIfTrue="1">
      <formula>#REF!="S"</formula>
    </cfRule>
  </conditionalFormatting>
  <conditionalFormatting sqref="A19">
    <cfRule type="expression" dxfId="7" priority="6">
      <formula>#REF!="O"</formula>
    </cfRule>
    <cfRule type="expression" dxfId="6" priority="7">
      <formula>#REF!="S"</formula>
    </cfRule>
    <cfRule type="expression" dxfId="5" priority="8">
      <formula>#REF!="G"</formula>
    </cfRule>
  </conditionalFormatting>
  <conditionalFormatting sqref="A20">
    <cfRule type="expression" dxfId="4" priority="4" stopIfTrue="1">
      <formula>#REF!="O"</formula>
    </cfRule>
    <cfRule type="expression" dxfId="3" priority="5" stopIfTrue="1">
      <formula>#REF!="S"</formula>
    </cfRule>
  </conditionalFormatting>
  <conditionalFormatting sqref="A20">
    <cfRule type="expression" dxfId="2" priority="1">
      <formula>#REF!="O"</formula>
    </cfRule>
    <cfRule type="expression" dxfId="1" priority="2">
      <formula>#REF!="S"</formula>
    </cfRule>
    <cfRule type="expression" dxfId="0" priority="3">
      <formula>#REF!="G"</formula>
    </cfRule>
  </conditionalFormatting>
  <pageMargins left="0.7" right="0.7" top="0.75" bottom="0.75" header="0.3" footer="0.3"/>
  <pageSetup paperSize="5" scale="42" fitToHeight="0" orientation="landscape" r:id="rId1"/>
  <headerFooter>
    <oddHeader>&amp;C&amp;"Arial,Bold"&amp;14&amp;UComprehensive Strategic Plan Summary
&amp;"Arial,Regular"&amp;12&amp;U(Study Step 1: Agency Legal Directives, Plan and Resources; and Study Step 2: Performance)</oddHeader>
    <oddFooter>&amp;RThe contents of this chart are considered sworn testimony from the Agency Director.</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topLeftCell="A31" workbookViewId="0">
      <selection activeCell="G37" sqref="G37"/>
    </sheetView>
  </sheetViews>
  <sheetFormatPr defaultRowHeight="12.75" x14ac:dyDescent="0.2"/>
  <cols>
    <col min="1" max="1" width="44" style="26" bestFit="1" customWidth="1"/>
    <col min="2" max="2" width="9.140625" style="26"/>
    <col min="3" max="3" width="36.140625" style="26" customWidth="1"/>
    <col min="4" max="4" width="9.140625" style="26"/>
    <col min="5" max="5" width="37.42578125" style="26" customWidth="1"/>
    <col min="6" max="16384" width="9.140625" style="26"/>
  </cols>
  <sheetData>
    <row r="1" spans="1:5" x14ac:dyDescent="0.2">
      <c r="A1" s="25" t="s">
        <v>180</v>
      </c>
      <c r="C1" s="25" t="s">
        <v>181</v>
      </c>
      <c r="E1" s="25" t="s">
        <v>208</v>
      </c>
    </row>
    <row r="2" spans="1:5" x14ac:dyDescent="0.2">
      <c r="A2" s="27" t="s">
        <v>13</v>
      </c>
      <c r="C2" s="27" t="s">
        <v>182</v>
      </c>
      <c r="E2" s="27" t="s">
        <v>207</v>
      </c>
    </row>
    <row r="3" spans="1:5" x14ac:dyDescent="0.2">
      <c r="A3" s="26" t="s">
        <v>8</v>
      </c>
      <c r="C3" s="26" t="s">
        <v>183</v>
      </c>
      <c r="E3" s="26" t="s">
        <v>11</v>
      </c>
    </row>
    <row r="4" spans="1:5" x14ac:dyDescent="0.2">
      <c r="A4" s="26" t="s">
        <v>9</v>
      </c>
      <c r="C4" s="26" t="s">
        <v>184</v>
      </c>
      <c r="E4" s="26" t="s">
        <v>12</v>
      </c>
    </row>
    <row r="5" spans="1:5" x14ac:dyDescent="0.2">
      <c r="C5" s="26" t="s">
        <v>185</v>
      </c>
      <c r="E5" s="26" t="s">
        <v>215</v>
      </c>
    </row>
    <row r="6" spans="1:5" x14ac:dyDescent="0.2">
      <c r="A6" s="27" t="s">
        <v>14</v>
      </c>
    </row>
    <row r="7" spans="1:5" x14ac:dyDescent="0.2">
      <c r="A7" s="26" t="s">
        <v>186</v>
      </c>
      <c r="C7" s="28" t="s">
        <v>187</v>
      </c>
      <c r="E7" s="27" t="s">
        <v>209</v>
      </c>
    </row>
    <row r="8" spans="1:5" x14ac:dyDescent="0.2">
      <c r="A8" s="26" t="s">
        <v>188</v>
      </c>
      <c r="C8" s="21" t="s">
        <v>2</v>
      </c>
      <c r="E8" s="26" t="s">
        <v>11</v>
      </c>
    </row>
    <row r="9" spans="1:5" x14ac:dyDescent="0.2">
      <c r="A9" s="26" t="s">
        <v>189</v>
      </c>
      <c r="C9" s="21" t="s">
        <v>3</v>
      </c>
      <c r="E9" s="26" t="s">
        <v>12</v>
      </c>
    </row>
    <row r="10" spans="1:5" x14ac:dyDescent="0.2">
      <c r="C10" s="21" t="s">
        <v>4</v>
      </c>
      <c r="E10" s="26" t="s">
        <v>215</v>
      </c>
    </row>
    <row r="11" spans="1:5" x14ac:dyDescent="0.2">
      <c r="A11" s="27" t="s">
        <v>190</v>
      </c>
      <c r="C11" s="21" t="s">
        <v>10</v>
      </c>
    </row>
    <row r="12" spans="1:5" x14ac:dyDescent="0.2">
      <c r="A12" s="26" t="s">
        <v>11</v>
      </c>
      <c r="E12" s="27" t="s">
        <v>210</v>
      </c>
    </row>
    <row r="13" spans="1:5" x14ac:dyDescent="0.2">
      <c r="A13" s="26" t="s">
        <v>12</v>
      </c>
      <c r="C13" s="28" t="s">
        <v>191</v>
      </c>
      <c r="E13" s="26" t="s">
        <v>11</v>
      </c>
    </row>
    <row r="14" spans="1:5" x14ac:dyDescent="0.2">
      <c r="C14" s="21" t="s">
        <v>7</v>
      </c>
      <c r="E14" s="26" t="s">
        <v>12</v>
      </c>
    </row>
    <row r="15" spans="1:5" x14ac:dyDescent="0.2">
      <c r="C15" s="21" t="s">
        <v>217</v>
      </c>
      <c r="E15" s="26" t="s">
        <v>215</v>
      </c>
    </row>
    <row r="16" spans="1:5" x14ac:dyDescent="0.2">
      <c r="C16" s="21" t="s">
        <v>218</v>
      </c>
    </row>
    <row r="17" spans="1:5" x14ac:dyDescent="0.2">
      <c r="C17" s="26" t="s">
        <v>219</v>
      </c>
      <c r="E17" s="27" t="s">
        <v>211</v>
      </c>
    </row>
    <row r="18" spans="1:5" x14ac:dyDescent="0.2">
      <c r="C18" s="26" t="s">
        <v>220</v>
      </c>
      <c r="E18" s="26" t="s">
        <v>212</v>
      </c>
    </row>
    <row r="19" spans="1:5" x14ac:dyDescent="0.2">
      <c r="E19" s="26" t="s">
        <v>213</v>
      </c>
    </row>
    <row r="20" spans="1:5" x14ac:dyDescent="0.2">
      <c r="E20" s="26" t="s">
        <v>214</v>
      </c>
    </row>
    <row r="21" spans="1:5" x14ac:dyDescent="0.2">
      <c r="A21" s="25" t="s">
        <v>193</v>
      </c>
      <c r="C21" s="25" t="s">
        <v>197</v>
      </c>
      <c r="E21" s="26" t="s">
        <v>215</v>
      </c>
    </row>
    <row r="22" spans="1:5" x14ac:dyDescent="0.2">
      <c r="A22" s="27" t="s">
        <v>194</v>
      </c>
      <c r="C22" s="29" t="s">
        <v>198</v>
      </c>
    </row>
    <row r="23" spans="1:5" x14ac:dyDescent="0.2">
      <c r="A23" s="26" t="s">
        <v>11</v>
      </c>
      <c r="C23" s="30" t="s">
        <v>11</v>
      </c>
    </row>
    <row r="24" spans="1:5" x14ac:dyDescent="0.2">
      <c r="A24" s="26" t="s">
        <v>12</v>
      </c>
      <c r="C24" s="30" t="s">
        <v>12</v>
      </c>
    </row>
    <row r="25" spans="1:5" x14ac:dyDescent="0.2">
      <c r="C25" s="30"/>
      <c r="E25" s="27" t="s">
        <v>192</v>
      </c>
    </row>
    <row r="26" spans="1:5" x14ac:dyDescent="0.2">
      <c r="A26" s="27" t="s">
        <v>195</v>
      </c>
      <c r="C26" s="30"/>
      <c r="E26" s="26" t="s">
        <v>11</v>
      </c>
    </row>
    <row r="27" spans="1:5" x14ac:dyDescent="0.2">
      <c r="A27" s="26" t="s">
        <v>11</v>
      </c>
      <c r="C27" s="29"/>
      <c r="E27" s="26" t="s">
        <v>237</v>
      </c>
    </row>
    <row r="28" spans="1:5" ht="25.5" x14ac:dyDescent="0.2">
      <c r="A28" s="26" t="s">
        <v>12</v>
      </c>
      <c r="C28" s="31" t="s">
        <v>25</v>
      </c>
      <c r="E28" s="26" t="s">
        <v>236</v>
      </c>
    </row>
    <row r="29" spans="1:5" ht="25.5" x14ac:dyDescent="0.2">
      <c r="C29" s="30" t="s">
        <v>222</v>
      </c>
      <c r="E29" s="26" t="s">
        <v>238</v>
      </c>
    </row>
    <row r="30" spans="1:5" x14ac:dyDescent="0.2">
      <c r="A30" s="27" t="s">
        <v>196</v>
      </c>
      <c r="C30" s="30" t="s">
        <v>223</v>
      </c>
    </row>
    <row r="31" spans="1:5" x14ac:dyDescent="0.2">
      <c r="A31" s="26" t="s">
        <v>11</v>
      </c>
      <c r="C31" s="30"/>
      <c r="E31" s="27" t="s">
        <v>231</v>
      </c>
    </row>
    <row r="32" spans="1:5" x14ac:dyDescent="0.2">
      <c r="A32" s="26" t="s">
        <v>12</v>
      </c>
      <c r="C32" s="31" t="s">
        <v>40</v>
      </c>
      <c r="E32" s="26" t="s">
        <v>232</v>
      </c>
    </row>
    <row r="33" spans="1:5" ht="25.5" x14ac:dyDescent="0.2">
      <c r="C33" s="30" t="s">
        <v>8</v>
      </c>
      <c r="E33" s="26" t="s">
        <v>233</v>
      </c>
    </row>
    <row r="34" spans="1:5" x14ac:dyDescent="0.2">
      <c r="A34" s="27" t="s">
        <v>199</v>
      </c>
      <c r="C34" s="30" t="s">
        <v>9</v>
      </c>
      <c r="E34" s="26" t="s">
        <v>234</v>
      </c>
    </row>
    <row r="35" spans="1:5" ht="25.5" x14ac:dyDescent="0.2">
      <c r="A35" s="26" t="s">
        <v>11</v>
      </c>
      <c r="C35" s="30" t="s">
        <v>224</v>
      </c>
      <c r="E35" s="26" t="s">
        <v>235</v>
      </c>
    </row>
    <row r="36" spans="1:5" x14ac:dyDescent="0.2">
      <c r="A36" s="26" t="s">
        <v>12</v>
      </c>
      <c r="C36" s="30"/>
    </row>
    <row r="37" spans="1:5" ht="63.75" x14ac:dyDescent="0.2">
      <c r="C37" s="31" t="s">
        <v>146</v>
      </c>
    </row>
    <row r="38" spans="1:5" x14ac:dyDescent="0.2">
      <c r="A38" s="27" t="s">
        <v>200</v>
      </c>
      <c r="C38" s="30" t="s">
        <v>225</v>
      </c>
      <c r="E38" s="21" t="s">
        <v>272</v>
      </c>
    </row>
    <row r="39" spans="1:5" x14ac:dyDescent="0.2">
      <c r="A39" s="26" t="s">
        <v>11</v>
      </c>
      <c r="C39" s="30" t="s">
        <v>226</v>
      </c>
      <c r="E39" s="21" t="s">
        <v>273</v>
      </c>
    </row>
    <row r="40" spans="1:5" x14ac:dyDescent="0.2">
      <c r="A40" s="26" t="s">
        <v>12</v>
      </c>
      <c r="C40" s="30"/>
      <c r="E40" s="21" t="s">
        <v>274</v>
      </c>
    </row>
    <row r="41" spans="1:5" ht="25.5" x14ac:dyDescent="0.2">
      <c r="C41" s="31" t="s">
        <v>147</v>
      </c>
    </row>
    <row r="42" spans="1:5" x14ac:dyDescent="0.2">
      <c r="A42" s="27" t="s">
        <v>201</v>
      </c>
      <c r="C42" s="30" t="s">
        <v>227</v>
      </c>
    </row>
    <row r="43" spans="1:5" x14ac:dyDescent="0.2">
      <c r="A43" s="26" t="s">
        <v>11</v>
      </c>
      <c r="C43" s="30" t="s">
        <v>228</v>
      </c>
    </row>
    <row r="44" spans="1:5" x14ac:dyDescent="0.2">
      <c r="A44" s="26" t="s">
        <v>12</v>
      </c>
      <c r="C44" s="30"/>
    </row>
    <row r="46" spans="1:5" x14ac:dyDescent="0.2">
      <c r="A46" s="27" t="s">
        <v>202</v>
      </c>
    </row>
    <row r="47" spans="1:5" x14ac:dyDescent="0.2">
      <c r="A47" s="26" t="s">
        <v>203</v>
      </c>
    </row>
    <row r="48" spans="1:5" x14ac:dyDescent="0.2">
      <c r="A48" s="26" t="s">
        <v>204</v>
      </c>
    </row>
    <row r="49" spans="1:1" ht="25.5" x14ac:dyDescent="0.2">
      <c r="A49" s="26" t="s">
        <v>205</v>
      </c>
    </row>
  </sheetData>
  <pageMargins left="0.7" right="0.7" top="0.75" bottom="0.75" header="0.3" footer="0.3"/>
  <pageSetup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Deliverables</vt:lpstr>
      <vt:lpstr>Deliverables - Potential Harm</vt:lpstr>
      <vt:lpstr>Organizational Units</vt:lpstr>
      <vt:lpstr>ComprehensiveStrategic Finance</vt:lpstr>
      <vt:lpstr>Performance Measures</vt:lpstr>
      <vt:lpstr>Strategic Plan Summary</vt:lpstr>
      <vt:lpstr>Drop Down Options</vt:lpstr>
      <vt:lpstr>AgencyName</vt:lpstr>
      <vt:lpstr>Eval</vt:lpstr>
      <vt:lpstr>PartnerEntityType</vt:lpstr>
      <vt:lpstr>'ComprehensiveStrategic Finance'!Print_Titles</vt:lpstr>
      <vt:lpstr>Deliverables!Print_Titles</vt:lpstr>
      <vt:lpstr>'Deliverables - Potential Harm'!Print_Titles</vt:lpstr>
      <vt:lpstr>'Organizational Units'!Print_Titles</vt:lpstr>
      <vt:lpstr>'Performance Measures'!Print_Titles</vt:lpstr>
      <vt:lpstr>'Strategic Plan 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2019-01-22T14:54:10Z</dcterms:modified>
</cp:coreProperties>
</file>